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Лист1!$A$1:$S$687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/>
  <c r="K648"/>
  <c r="R667"/>
  <c r="Q667"/>
  <c r="P667"/>
  <c r="O667"/>
  <c r="N667"/>
  <c r="M667"/>
  <c r="L667"/>
  <c r="K667"/>
  <c r="I667"/>
  <c r="H667"/>
  <c r="G667"/>
  <c r="F667"/>
  <c r="R654"/>
  <c r="Q654"/>
  <c r="P654"/>
  <c r="O654"/>
  <c r="N654"/>
  <c r="M654"/>
  <c r="L654"/>
  <c r="K654"/>
  <c r="I654"/>
  <c r="H654"/>
  <c r="G654"/>
  <c r="F654"/>
  <c r="R648"/>
  <c r="Q648"/>
  <c r="P648"/>
  <c r="O648"/>
  <c r="N648"/>
  <c r="M648"/>
  <c r="L648"/>
  <c r="I648"/>
  <c r="H648"/>
  <c r="G648"/>
  <c r="F648"/>
  <c r="R637"/>
  <c r="Q637"/>
  <c r="P637"/>
  <c r="O637"/>
  <c r="N637"/>
  <c r="M637"/>
  <c r="L637"/>
  <c r="K637"/>
  <c r="I637"/>
  <c r="H637"/>
  <c r="G637"/>
  <c r="F637"/>
  <c r="R633"/>
  <c r="Q633"/>
  <c r="P633"/>
  <c r="O633"/>
  <c r="N633"/>
  <c r="M633"/>
  <c r="M672" s="1"/>
  <c r="L633"/>
  <c r="K633"/>
  <c r="I633"/>
  <c r="H633"/>
  <c r="G633"/>
  <c r="F633"/>
  <c r="R615"/>
  <c r="R620" s="1"/>
  <c r="Q615"/>
  <c r="P615"/>
  <c r="O615"/>
  <c r="O620" s="1"/>
  <c r="N615"/>
  <c r="N620" s="1"/>
  <c r="M615"/>
  <c r="M620" s="1"/>
  <c r="L615"/>
  <c r="L620" s="1"/>
  <c r="K615"/>
  <c r="K620" s="1"/>
  <c r="I615"/>
  <c r="I620" s="1"/>
  <c r="H615"/>
  <c r="H620" s="1"/>
  <c r="G615"/>
  <c r="G620" s="1"/>
  <c r="F615"/>
  <c r="F620" s="1"/>
  <c r="R606"/>
  <c r="Q606"/>
  <c r="P606"/>
  <c r="O606"/>
  <c r="N606"/>
  <c r="M606"/>
  <c r="L606"/>
  <c r="K606"/>
  <c r="I606"/>
  <c r="H606"/>
  <c r="G606"/>
  <c r="F606"/>
  <c r="R601"/>
  <c r="Q601"/>
  <c r="P601"/>
  <c r="O601"/>
  <c r="N601"/>
  <c r="M601"/>
  <c r="L601"/>
  <c r="K601"/>
  <c r="I601"/>
  <c r="H601"/>
  <c r="G601"/>
  <c r="F601"/>
  <c r="R591"/>
  <c r="Q591"/>
  <c r="Q620" s="1"/>
  <c r="P591"/>
  <c r="O591"/>
  <c r="N591"/>
  <c r="M591"/>
  <c r="L591"/>
  <c r="K591"/>
  <c r="I591"/>
  <c r="H591"/>
  <c r="G591"/>
  <c r="F591"/>
  <c r="R586"/>
  <c r="Q586"/>
  <c r="P586"/>
  <c r="O586"/>
  <c r="N586"/>
  <c r="M586"/>
  <c r="L586"/>
  <c r="K586"/>
  <c r="I586"/>
  <c r="H586"/>
  <c r="G586"/>
  <c r="F586"/>
  <c r="R568"/>
  <c r="Q568"/>
  <c r="P568"/>
  <c r="O568"/>
  <c r="N568"/>
  <c r="M568"/>
  <c r="L568"/>
  <c r="K568"/>
  <c r="I568"/>
  <c r="H568"/>
  <c r="G568"/>
  <c r="F568"/>
  <c r="R558"/>
  <c r="Q558"/>
  <c r="P558"/>
  <c r="O558"/>
  <c r="N558"/>
  <c r="M558"/>
  <c r="L558"/>
  <c r="K558"/>
  <c r="I558"/>
  <c r="H558"/>
  <c r="G558"/>
  <c r="F558"/>
  <c r="R554"/>
  <c r="Q554"/>
  <c r="P554"/>
  <c r="O554"/>
  <c r="N554"/>
  <c r="M554"/>
  <c r="L554"/>
  <c r="K554"/>
  <c r="I554"/>
  <c r="H554"/>
  <c r="G554"/>
  <c r="F554"/>
  <c r="R545"/>
  <c r="Q545"/>
  <c r="P545"/>
  <c r="O545"/>
  <c r="N545"/>
  <c r="M545"/>
  <c r="L545"/>
  <c r="K545"/>
  <c r="I545"/>
  <c r="H545"/>
  <c r="G545"/>
  <c r="F545"/>
  <c r="R541"/>
  <c r="R573" s="1"/>
  <c r="Q541"/>
  <c r="Q573" s="1"/>
  <c r="P541"/>
  <c r="P573" s="1"/>
  <c r="O541"/>
  <c r="O573" s="1"/>
  <c r="N541"/>
  <c r="N573" s="1"/>
  <c r="M541"/>
  <c r="M573" s="1"/>
  <c r="L541"/>
  <c r="K541"/>
  <c r="K573" s="1"/>
  <c r="I541"/>
  <c r="I573" s="1"/>
  <c r="H541"/>
  <c r="H573" s="1"/>
  <c r="G541"/>
  <c r="G573" s="1"/>
  <c r="F541"/>
  <c r="F573" s="1"/>
  <c r="R523"/>
  <c r="Q523"/>
  <c r="P523"/>
  <c r="O523"/>
  <c r="N523"/>
  <c r="M523"/>
  <c r="L523"/>
  <c r="K523"/>
  <c r="I523"/>
  <c r="H523"/>
  <c r="G523"/>
  <c r="F523"/>
  <c r="R513"/>
  <c r="Q513"/>
  <c r="P513"/>
  <c r="O513"/>
  <c r="N513"/>
  <c r="M513"/>
  <c r="L513"/>
  <c r="K513"/>
  <c r="I513"/>
  <c r="H513"/>
  <c r="G513"/>
  <c r="F513"/>
  <c r="R509"/>
  <c r="Q509"/>
  <c r="P509"/>
  <c r="O509"/>
  <c r="N509"/>
  <c r="M509"/>
  <c r="L509"/>
  <c r="K509"/>
  <c r="I509"/>
  <c r="H509"/>
  <c r="G509"/>
  <c r="F509"/>
  <c r="R498"/>
  <c r="Q498"/>
  <c r="P498"/>
  <c r="O498"/>
  <c r="N498"/>
  <c r="M498"/>
  <c r="L498"/>
  <c r="K498"/>
  <c r="I498"/>
  <c r="H498"/>
  <c r="G498"/>
  <c r="F498"/>
  <c r="R494"/>
  <c r="Q494"/>
  <c r="P494"/>
  <c r="O494"/>
  <c r="N494"/>
  <c r="M494"/>
  <c r="L494"/>
  <c r="K494"/>
  <c r="I494"/>
  <c r="H494"/>
  <c r="G494"/>
  <c r="F494"/>
  <c r="R477"/>
  <c r="Q477"/>
  <c r="P477"/>
  <c r="O477"/>
  <c r="N477"/>
  <c r="M477"/>
  <c r="L477"/>
  <c r="K477"/>
  <c r="I477"/>
  <c r="H477"/>
  <c r="G477"/>
  <c r="F477"/>
  <c r="R466"/>
  <c r="Q466"/>
  <c r="P466"/>
  <c r="O466"/>
  <c r="N466"/>
  <c r="M466"/>
  <c r="L466"/>
  <c r="K466"/>
  <c r="I466"/>
  <c r="H466"/>
  <c r="G466"/>
  <c r="F466"/>
  <c r="R461"/>
  <c r="Q461"/>
  <c r="P461"/>
  <c r="O461"/>
  <c r="N461"/>
  <c r="M461"/>
  <c r="L461"/>
  <c r="K461"/>
  <c r="I461"/>
  <c r="H461"/>
  <c r="G461"/>
  <c r="F461"/>
  <c r="R452"/>
  <c r="Q452"/>
  <c r="P452"/>
  <c r="O452"/>
  <c r="N452"/>
  <c r="M452"/>
  <c r="L452"/>
  <c r="K452"/>
  <c r="I452"/>
  <c r="H452"/>
  <c r="G452"/>
  <c r="F452"/>
  <c r="R448"/>
  <c r="Q448"/>
  <c r="P448"/>
  <c r="O448"/>
  <c r="N448"/>
  <c r="M448"/>
  <c r="L448"/>
  <c r="K448"/>
  <c r="I448"/>
  <c r="H448"/>
  <c r="G448"/>
  <c r="F448"/>
  <c r="R430"/>
  <c r="Q430"/>
  <c r="P430"/>
  <c r="O430"/>
  <c r="N430"/>
  <c r="M430"/>
  <c r="L430"/>
  <c r="K430"/>
  <c r="I430"/>
  <c r="H430"/>
  <c r="G430"/>
  <c r="F430"/>
  <c r="R420"/>
  <c r="Q420"/>
  <c r="P420"/>
  <c r="O420"/>
  <c r="N420"/>
  <c r="M420"/>
  <c r="L420"/>
  <c r="K420"/>
  <c r="I420"/>
  <c r="H420"/>
  <c r="G420"/>
  <c r="F420"/>
  <c r="R416"/>
  <c r="Q416"/>
  <c r="P416"/>
  <c r="O416"/>
  <c r="N416"/>
  <c r="M416"/>
  <c r="L416"/>
  <c r="K416"/>
  <c r="I416"/>
  <c r="H416"/>
  <c r="G416"/>
  <c r="F416"/>
  <c r="R406"/>
  <c r="Q406"/>
  <c r="P406"/>
  <c r="O406"/>
  <c r="N406"/>
  <c r="M406"/>
  <c r="L406"/>
  <c r="K406"/>
  <c r="I406"/>
  <c r="H406"/>
  <c r="G406"/>
  <c r="F406"/>
  <c r="R402"/>
  <c r="Q402"/>
  <c r="P402"/>
  <c r="O402"/>
  <c r="N402"/>
  <c r="M402"/>
  <c r="L402"/>
  <c r="K402"/>
  <c r="I402"/>
  <c r="H402"/>
  <c r="G402"/>
  <c r="F402"/>
  <c r="R385"/>
  <c r="Q385"/>
  <c r="P385"/>
  <c r="O385"/>
  <c r="N385"/>
  <c r="M385"/>
  <c r="L385"/>
  <c r="K385"/>
  <c r="I385"/>
  <c r="H385"/>
  <c r="G385"/>
  <c r="F385"/>
  <c r="R373"/>
  <c r="Q373"/>
  <c r="P373"/>
  <c r="O373"/>
  <c r="N373"/>
  <c r="M373"/>
  <c r="L373"/>
  <c r="K373"/>
  <c r="G373"/>
  <c r="H373"/>
  <c r="I373"/>
  <c r="F373"/>
  <c r="R369"/>
  <c r="Q369"/>
  <c r="P369"/>
  <c r="O369"/>
  <c r="N369"/>
  <c r="M369"/>
  <c r="L369"/>
  <c r="K369"/>
  <c r="I369"/>
  <c r="H369"/>
  <c r="G369"/>
  <c r="F369"/>
  <c r="R359"/>
  <c r="Q359"/>
  <c r="P359"/>
  <c r="O359"/>
  <c r="N359"/>
  <c r="M359"/>
  <c r="L359"/>
  <c r="K359"/>
  <c r="I359"/>
  <c r="H359"/>
  <c r="G359"/>
  <c r="F359"/>
  <c r="R354"/>
  <c r="Q354"/>
  <c r="P354"/>
  <c r="O354"/>
  <c r="N354"/>
  <c r="M354"/>
  <c r="L354"/>
  <c r="K354"/>
  <c r="I354"/>
  <c r="H354"/>
  <c r="G354"/>
  <c r="F354"/>
  <c r="R337"/>
  <c r="Q337"/>
  <c r="P337"/>
  <c r="O337"/>
  <c r="N337"/>
  <c r="M337"/>
  <c r="L337"/>
  <c r="K337"/>
  <c r="I337"/>
  <c r="H337"/>
  <c r="G337"/>
  <c r="F337"/>
  <c r="R327"/>
  <c r="Q327"/>
  <c r="P327"/>
  <c r="O327"/>
  <c r="N327"/>
  <c r="M327"/>
  <c r="L327"/>
  <c r="K327"/>
  <c r="I327"/>
  <c r="H327"/>
  <c r="G327"/>
  <c r="F327"/>
  <c r="R321"/>
  <c r="Q321"/>
  <c r="P321"/>
  <c r="O321"/>
  <c r="N321"/>
  <c r="M321"/>
  <c r="L321"/>
  <c r="K321"/>
  <c r="I321"/>
  <c r="H321"/>
  <c r="G321"/>
  <c r="F321"/>
  <c r="R309"/>
  <c r="Q309"/>
  <c r="P309"/>
  <c r="O309"/>
  <c r="N309"/>
  <c r="M309"/>
  <c r="L309"/>
  <c r="K309"/>
  <c r="I309"/>
  <c r="H309"/>
  <c r="G309"/>
  <c r="F309"/>
  <c r="R305"/>
  <c r="Q305"/>
  <c r="P305"/>
  <c r="O305"/>
  <c r="N305"/>
  <c r="M305"/>
  <c r="L305"/>
  <c r="K305"/>
  <c r="I305"/>
  <c r="H305"/>
  <c r="G305"/>
  <c r="F305"/>
  <c r="P261"/>
  <c r="F261"/>
  <c r="G261"/>
  <c r="H261"/>
  <c r="I261"/>
  <c r="M261"/>
  <c r="O261"/>
  <c r="R287"/>
  <c r="Q287"/>
  <c r="P287"/>
  <c r="O287"/>
  <c r="N287"/>
  <c r="M287"/>
  <c r="L287"/>
  <c r="K287"/>
  <c r="I287"/>
  <c r="H287"/>
  <c r="G287"/>
  <c r="F287"/>
  <c r="R278"/>
  <c r="Q278"/>
  <c r="P278"/>
  <c r="O278"/>
  <c r="N278"/>
  <c r="M278"/>
  <c r="L278"/>
  <c r="K278"/>
  <c r="I278"/>
  <c r="H278"/>
  <c r="G278"/>
  <c r="F278"/>
  <c r="R272"/>
  <c r="Q272"/>
  <c r="P272"/>
  <c r="O272"/>
  <c r="N272"/>
  <c r="M272"/>
  <c r="L272"/>
  <c r="K272"/>
  <c r="I272"/>
  <c r="H272"/>
  <c r="G272"/>
  <c r="F272"/>
  <c r="R261"/>
  <c r="Q261"/>
  <c r="N261"/>
  <c r="L261"/>
  <c r="K261"/>
  <c r="R256"/>
  <c r="Q256"/>
  <c r="P256"/>
  <c r="O256"/>
  <c r="N256"/>
  <c r="M256"/>
  <c r="L256"/>
  <c r="K256"/>
  <c r="I256"/>
  <c r="H256"/>
  <c r="G256"/>
  <c r="F256"/>
  <c r="R238"/>
  <c r="Q238"/>
  <c r="P238"/>
  <c r="O238"/>
  <c r="N238"/>
  <c r="M238"/>
  <c r="L238"/>
  <c r="K238"/>
  <c r="I238"/>
  <c r="H238"/>
  <c r="G238"/>
  <c r="F238"/>
  <c r="R228"/>
  <c r="Q228"/>
  <c r="P228"/>
  <c r="O228"/>
  <c r="N228"/>
  <c r="M228"/>
  <c r="L228"/>
  <c r="K228"/>
  <c r="I228"/>
  <c r="H228"/>
  <c r="G228"/>
  <c r="F228"/>
  <c r="R224"/>
  <c r="Q224"/>
  <c r="P224"/>
  <c r="O224"/>
  <c r="N224"/>
  <c r="M224"/>
  <c r="L224"/>
  <c r="K224"/>
  <c r="I224"/>
  <c r="H224"/>
  <c r="G224"/>
  <c r="F224"/>
  <c r="R213"/>
  <c r="Q213"/>
  <c r="P213"/>
  <c r="O213"/>
  <c r="N213"/>
  <c r="M213"/>
  <c r="L213"/>
  <c r="K213"/>
  <c r="I213"/>
  <c r="H213"/>
  <c r="G213"/>
  <c r="F213"/>
  <c r="R209"/>
  <c r="Q209"/>
  <c r="P209"/>
  <c r="O209"/>
  <c r="N209"/>
  <c r="M209"/>
  <c r="L209"/>
  <c r="K209"/>
  <c r="I209"/>
  <c r="H209"/>
  <c r="G209"/>
  <c r="F209"/>
  <c r="R191"/>
  <c r="Q191"/>
  <c r="P191"/>
  <c r="O191"/>
  <c r="N191"/>
  <c r="M191"/>
  <c r="L191"/>
  <c r="K191"/>
  <c r="I191"/>
  <c r="H191"/>
  <c r="G191"/>
  <c r="F191"/>
  <c r="R180"/>
  <c r="Q180"/>
  <c r="P180"/>
  <c r="O180"/>
  <c r="N180"/>
  <c r="M180"/>
  <c r="L180"/>
  <c r="K180"/>
  <c r="I180"/>
  <c r="H180"/>
  <c r="G180"/>
  <c r="F180"/>
  <c r="R176"/>
  <c r="Q176"/>
  <c r="P176"/>
  <c r="O176"/>
  <c r="N176"/>
  <c r="M176"/>
  <c r="L176"/>
  <c r="K176"/>
  <c r="I176"/>
  <c r="H176"/>
  <c r="G176"/>
  <c r="F176"/>
  <c r="R166"/>
  <c r="Q166"/>
  <c r="P166"/>
  <c r="O166"/>
  <c r="N166"/>
  <c r="M166"/>
  <c r="L166"/>
  <c r="K166"/>
  <c r="I166"/>
  <c r="H166"/>
  <c r="G166"/>
  <c r="F166"/>
  <c r="R162"/>
  <c r="Q162"/>
  <c r="P162"/>
  <c r="O162"/>
  <c r="N162"/>
  <c r="M162"/>
  <c r="L162"/>
  <c r="K162"/>
  <c r="I162"/>
  <c r="H162"/>
  <c r="G162"/>
  <c r="F162"/>
  <c r="R145"/>
  <c r="Q145"/>
  <c r="P145"/>
  <c r="O145"/>
  <c r="F145"/>
  <c r="G145"/>
  <c r="H145"/>
  <c r="I145"/>
  <c r="K145"/>
  <c r="L145"/>
  <c r="M145"/>
  <c r="N145"/>
  <c r="R135"/>
  <c r="Q135"/>
  <c r="P135"/>
  <c r="O135"/>
  <c r="N135"/>
  <c r="M135"/>
  <c r="L135"/>
  <c r="K135"/>
  <c r="I135"/>
  <c r="H135"/>
  <c r="G135"/>
  <c r="F135"/>
  <c r="R130"/>
  <c r="Q130"/>
  <c r="P130"/>
  <c r="O130"/>
  <c r="N130"/>
  <c r="M130"/>
  <c r="L130"/>
  <c r="K130"/>
  <c r="I130"/>
  <c r="H130"/>
  <c r="G130"/>
  <c r="F130"/>
  <c r="R120"/>
  <c r="Q120"/>
  <c r="P120"/>
  <c r="O120"/>
  <c r="N120"/>
  <c r="M120"/>
  <c r="L120"/>
  <c r="K120"/>
  <c r="I120"/>
  <c r="H120"/>
  <c r="G120"/>
  <c r="F120"/>
  <c r="R116"/>
  <c r="Q116"/>
  <c r="P116"/>
  <c r="O116"/>
  <c r="N116"/>
  <c r="M116"/>
  <c r="L116"/>
  <c r="K116"/>
  <c r="I116"/>
  <c r="H116"/>
  <c r="G116"/>
  <c r="F116"/>
  <c r="R98"/>
  <c r="Q98"/>
  <c r="P98"/>
  <c r="O98"/>
  <c r="N98"/>
  <c r="M98"/>
  <c r="L98"/>
  <c r="K98"/>
  <c r="I98"/>
  <c r="H98"/>
  <c r="G98"/>
  <c r="F98"/>
  <c r="R88"/>
  <c r="Q88"/>
  <c r="P88"/>
  <c r="O88"/>
  <c r="N88"/>
  <c r="M88"/>
  <c r="L88"/>
  <c r="K88"/>
  <c r="I88"/>
  <c r="H88"/>
  <c r="G88"/>
  <c r="F88"/>
  <c r="R84"/>
  <c r="Q84"/>
  <c r="P84"/>
  <c r="O84"/>
  <c r="N84"/>
  <c r="M84"/>
  <c r="L84"/>
  <c r="K84"/>
  <c r="I84"/>
  <c r="H84"/>
  <c r="G84"/>
  <c r="F84"/>
  <c r="R74"/>
  <c r="Q74"/>
  <c r="P74"/>
  <c r="O74"/>
  <c r="N74"/>
  <c r="M74"/>
  <c r="L74"/>
  <c r="K74"/>
  <c r="I74"/>
  <c r="H74"/>
  <c r="G74"/>
  <c r="F74"/>
  <c r="R70"/>
  <c r="Q70"/>
  <c r="P70"/>
  <c r="O70"/>
  <c r="N70"/>
  <c r="M70"/>
  <c r="L70"/>
  <c r="K70"/>
  <c r="I70"/>
  <c r="H70"/>
  <c r="G70"/>
  <c r="F70"/>
  <c r="R53"/>
  <c r="Q53"/>
  <c r="P53"/>
  <c r="O53"/>
  <c r="N53"/>
  <c r="M53"/>
  <c r="L53"/>
  <c r="K53"/>
  <c r="I53"/>
  <c r="H53"/>
  <c r="G53"/>
  <c r="F53"/>
  <c r="R44"/>
  <c r="Q44"/>
  <c r="P44"/>
  <c r="O44"/>
  <c r="N44"/>
  <c r="M44"/>
  <c r="L44"/>
  <c r="K44"/>
  <c r="I44"/>
  <c r="H44"/>
  <c r="G44"/>
  <c r="F44"/>
  <c r="R38"/>
  <c r="Q38"/>
  <c r="P38"/>
  <c r="O38"/>
  <c r="N38"/>
  <c r="M38"/>
  <c r="K38"/>
  <c r="I38"/>
  <c r="H38"/>
  <c r="G38"/>
  <c r="F38"/>
  <c r="R28"/>
  <c r="Q28"/>
  <c r="P28"/>
  <c r="O28"/>
  <c r="N28"/>
  <c r="M28"/>
  <c r="L28"/>
  <c r="K28"/>
  <c r="I28"/>
  <c r="H28"/>
  <c r="G28"/>
  <c r="F28"/>
  <c r="R24"/>
  <c r="Q24"/>
  <c r="P24"/>
  <c r="O24"/>
  <c r="N24"/>
  <c r="M24"/>
  <c r="L24"/>
  <c r="K24"/>
  <c r="I24"/>
  <c r="H24"/>
  <c r="G24"/>
  <c r="F24"/>
  <c r="O672" l="1"/>
  <c r="P620"/>
  <c r="H292"/>
  <c r="M292"/>
  <c r="O292"/>
  <c r="K672"/>
  <c r="I672"/>
  <c r="G672"/>
  <c r="R672"/>
  <c r="Q672"/>
  <c r="P672"/>
  <c r="N672"/>
  <c r="L672"/>
  <c r="H672"/>
  <c r="F672"/>
  <c r="G57"/>
  <c r="I57"/>
  <c r="L57"/>
  <c r="N57"/>
  <c r="P57"/>
  <c r="R57"/>
  <c r="G103"/>
  <c r="I103"/>
  <c r="L103"/>
  <c r="N103"/>
  <c r="P103"/>
  <c r="R103"/>
  <c r="P150"/>
  <c r="G243"/>
  <c r="I243"/>
  <c r="N243"/>
  <c r="G341"/>
  <c r="I341"/>
  <c r="L341"/>
  <c r="N341"/>
  <c r="P341"/>
  <c r="R341"/>
  <c r="G390"/>
  <c r="I390"/>
  <c r="L390"/>
  <c r="N390"/>
  <c r="P390"/>
  <c r="R390"/>
  <c r="G435"/>
  <c r="I435"/>
  <c r="N435"/>
  <c r="P435"/>
  <c r="R435"/>
  <c r="F57"/>
  <c r="H57"/>
  <c r="K57"/>
  <c r="M57"/>
  <c r="O57"/>
  <c r="Q57"/>
  <c r="F103"/>
  <c r="H103"/>
  <c r="K103"/>
  <c r="M103"/>
  <c r="O103"/>
  <c r="Q103"/>
  <c r="F150"/>
  <c r="H150"/>
  <c r="K150"/>
  <c r="M150"/>
  <c r="N150"/>
  <c r="L150"/>
  <c r="I150"/>
  <c r="G150"/>
  <c r="O150"/>
  <c r="Q150"/>
  <c r="F243"/>
  <c r="H243"/>
  <c r="M243"/>
  <c r="O243"/>
  <c r="Q292"/>
  <c r="F341"/>
  <c r="H341"/>
  <c r="K341"/>
  <c r="M341"/>
  <c r="O341"/>
  <c r="Q341"/>
  <c r="F390"/>
  <c r="H390"/>
  <c r="K390"/>
  <c r="M390"/>
  <c r="O390"/>
  <c r="Q390"/>
  <c r="F435"/>
  <c r="H435"/>
  <c r="M435"/>
  <c r="O435"/>
  <c r="Q435"/>
  <c r="R150"/>
  <c r="F196"/>
  <c r="H196"/>
  <c r="K196"/>
  <c r="M196"/>
  <c r="O196"/>
  <c r="Q196"/>
  <c r="Q243"/>
  <c r="L435"/>
  <c r="G482"/>
  <c r="I482"/>
  <c r="L482"/>
  <c r="N482"/>
  <c r="P482"/>
  <c r="R482"/>
  <c r="G528"/>
  <c r="I528"/>
  <c r="L528"/>
  <c r="N528"/>
  <c r="P528"/>
  <c r="R528"/>
  <c r="L573"/>
  <c r="G196"/>
  <c r="I196"/>
  <c r="L196"/>
  <c r="N196"/>
  <c r="P196"/>
  <c r="R196"/>
  <c r="L243"/>
  <c r="P243"/>
  <c r="R243"/>
  <c r="K435"/>
  <c r="F482"/>
  <c r="H482"/>
  <c r="K482"/>
  <c r="M482"/>
  <c r="O482"/>
  <c r="Q482"/>
  <c r="F528"/>
  <c r="H528"/>
  <c r="K528"/>
  <c r="M528"/>
  <c r="O528"/>
  <c r="Q528"/>
  <c r="P292"/>
  <c r="N292"/>
  <c r="L292"/>
  <c r="K292"/>
  <c r="F292"/>
  <c r="R292"/>
  <c r="I292"/>
  <c r="G292"/>
  <c r="K243"/>
  <c r="M673" l="1"/>
  <c r="M674" s="1"/>
  <c r="O673"/>
  <c r="O674" s="1"/>
  <c r="H673"/>
  <c r="H674" s="1"/>
  <c r="N673"/>
  <c r="N674" s="1"/>
  <c r="Q673"/>
  <c r="Q674" s="1"/>
  <c r="G673"/>
  <c r="G674" s="1"/>
  <c r="K673"/>
  <c r="K674" s="1"/>
  <c r="F673"/>
  <c r="F674" s="1"/>
  <c r="L673"/>
  <c r="L674" s="1"/>
  <c r="P673"/>
  <c r="P674" s="1"/>
  <c r="R673"/>
  <c r="R674" s="1"/>
  <c r="I673"/>
  <c r="I674" s="1"/>
</calcChain>
</file>

<file path=xl/sharedStrings.xml><?xml version="1.0" encoding="utf-8"?>
<sst xmlns="http://schemas.openxmlformats.org/spreadsheetml/2006/main" count="1050" uniqueCount="290">
  <si>
    <t xml:space="preserve"> Согласованно _________________ Красько А. В.</t>
  </si>
  <si>
    <t xml:space="preserve">Начальник ТОУ Роспотребнадзора </t>
  </si>
  <si>
    <t>по СК в г. Пятигорска</t>
  </si>
  <si>
    <t xml:space="preserve">ПРИМЕРНОЕ МЕНЮ И ПИЩЕВАЯ ЦЕННОСТЬ </t>
  </si>
  <si>
    <t>ПРИГОТОВЛЯЕМЫХ БЛЮД</t>
  </si>
  <si>
    <t xml:space="preserve">     ( 2-Х НЕДЕЛЬНОЕ)</t>
  </si>
  <si>
    <t xml:space="preserve">  По сборнику рецептур блюд</t>
  </si>
  <si>
    <t>Под.ред. М.П. Могильного 2005 г.</t>
  </si>
  <si>
    <t>Меню на 1 неделю понедельник</t>
  </si>
  <si>
    <t>№ рец.</t>
  </si>
  <si>
    <t>Прием пищи ,</t>
  </si>
  <si>
    <t>наименование блюда</t>
  </si>
  <si>
    <t>Масса</t>
  </si>
  <si>
    <t>порции</t>
  </si>
  <si>
    <t xml:space="preserve">      Б</t>
  </si>
  <si>
    <t xml:space="preserve">   Ж</t>
  </si>
  <si>
    <t xml:space="preserve">  У</t>
  </si>
  <si>
    <t>Пищевые вещества  ( г)</t>
  </si>
  <si>
    <t xml:space="preserve">Энергитическая </t>
  </si>
  <si>
    <t>ценность (ккал)</t>
  </si>
  <si>
    <t>Витамины(мг)</t>
  </si>
  <si>
    <t xml:space="preserve">  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</si>
  <si>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</si>
  <si>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</si>
  <si>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</si>
  <si>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</si>
  <si>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</si>
  <si>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</si>
  <si>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</si>
  <si>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</si>
  <si>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</si>
  <si>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Масло сливочное</t>
  </si>
  <si>
    <t>Сыр Российский</t>
  </si>
  <si>
    <t>171/302</t>
  </si>
  <si>
    <t>с молоком и сахаром</t>
  </si>
  <si>
    <t xml:space="preserve">Чай с сахаром </t>
  </si>
  <si>
    <t>Хлеб пшеничный</t>
  </si>
  <si>
    <t>200/15</t>
  </si>
  <si>
    <t>Всего в Завтрак</t>
  </si>
  <si>
    <t xml:space="preserve">            Обед </t>
  </si>
  <si>
    <t xml:space="preserve">Запеканка картофельная с </t>
  </si>
  <si>
    <t>печенью говяжьей</t>
  </si>
  <si>
    <t xml:space="preserve">Компот из смеси сухофруктов </t>
  </si>
  <si>
    <t>Хлеб ароматный</t>
  </si>
  <si>
    <t>Хлеб пшеничный 1 сорт</t>
  </si>
  <si>
    <t xml:space="preserve">  Всего в обед </t>
  </si>
  <si>
    <t>Полдник</t>
  </si>
  <si>
    <t xml:space="preserve">Фрукты свежии </t>
  </si>
  <si>
    <t>Кофейный напиток</t>
  </si>
  <si>
    <t>200/1шт.</t>
  </si>
  <si>
    <t>150/20</t>
  </si>
  <si>
    <t>Всего в Полднек</t>
  </si>
  <si>
    <t xml:space="preserve">           Ужин</t>
  </si>
  <si>
    <t xml:space="preserve">Горошек зеленый </t>
  </si>
  <si>
    <t>консервированный</t>
  </si>
  <si>
    <t>Макаронник с мясом</t>
  </si>
  <si>
    <t>Сок фруктовый</t>
  </si>
  <si>
    <t>200/1шт</t>
  </si>
  <si>
    <t xml:space="preserve">     2-й ужин</t>
  </si>
  <si>
    <t>Ряженка 2,5%жирности</t>
  </si>
  <si>
    <t xml:space="preserve">Всего в 2-й ужин </t>
  </si>
  <si>
    <t>Всего в 1 неделю понедельник</t>
  </si>
  <si>
    <t>Меню на 1 неделю вторник</t>
  </si>
  <si>
    <t xml:space="preserve">Омлет натуральный </t>
  </si>
  <si>
    <t xml:space="preserve">Чай с молоком и сахаром </t>
  </si>
  <si>
    <t xml:space="preserve">Борщ с капустой и картофелем </t>
  </si>
  <si>
    <t>в томате с овощами</t>
  </si>
  <si>
    <t>80/50</t>
  </si>
  <si>
    <t xml:space="preserve">Картофель пюре с маслом </t>
  </si>
  <si>
    <t>Компот из свежих яблок</t>
  </si>
  <si>
    <t>Всего в обед</t>
  </si>
  <si>
    <t xml:space="preserve">      Полдник</t>
  </si>
  <si>
    <t xml:space="preserve">Булочка сдобная </t>
  </si>
  <si>
    <t>Какао с молоком</t>
  </si>
  <si>
    <t>Всего  в полдик</t>
  </si>
  <si>
    <t xml:space="preserve">  Ужин</t>
  </si>
  <si>
    <t xml:space="preserve">Масло сливочное </t>
  </si>
  <si>
    <t>Овощи свежие</t>
  </si>
  <si>
    <t>Птица тушенная в соусе</t>
  </si>
  <si>
    <t>Каша рассыпчетая гречневая</t>
  </si>
  <si>
    <t xml:space="preserve">с маслом </t>
  </si>
  <si>
    <t xml:space="preserve">Хлеб ароматный </t>
  </si>
  <si>
    <t>Всего в Ужин</t>
  </si>
  <si>
    <t xml:space="preserve">        2-й ужин</t>
  </si>
  <si>
    <t>Всего в 2-й ужин</t>
  </si>
  <si>
    <t>Всего в 1 неделю вторник</t>
  </si>
  <si>
    <t>Меню на 1 неделю среда</t>
  </si>
  <si>
    <t xml:space="preserve">Каша жидкая молочная с </t>
  </si>
  <si>
    <t>200/5</t>
  </si>
  <si>
    <t>Икра свекольная</t>
  </si>
  <si>
    <t xml:space="preserve">Суп картофельный с </t>
  </si>
  <si>
    <t>макаронными изделиями</t>
  </si>
  <si>
    <t>Плов из птицы</t>
  </si>
  <si>
    <t>Сырники из творога со сметаной</t>
  </si>
  <si>
    <t>145/5</t>
  </si>
  <si>
    <t>Йогурт фруктово -ягодный</t>
  </si>
  <si>
    <t xml:space="preserve"> 2,5%жирности</t>
  </si>
  <si>
    <t>Меню на 1 неделю четверг</t>
  </si>
  <si>
    <t>Макароны отварные с сыром</t>
  </si>
  <si>
    <t>Салат из квашеной капусты</t>
  </si>
  <si>
    <t>Суп картофельный с горохом</t>
  </si>
  <si>
    <t>Меню на 1 неделю пятница</t>
  </si>
  <si>
    <t>Всего в 1 неделю четверг</t>
  </si>
  <si>
    <t xml:space="preserve">Каша жидкая молочная  </t>
  </si>
  <si>
    <t>манная с маслом</t>
  </si>
  <si>
    <t>Щи из свежей капусты</t>
  </si>
  <si>
    <t>с картофелем</t>
  </si>
  <si>
    <t>Гуляш из говядины</t>
  </si>
  <si>
    <t>Запеканка из творога со сметаной</t>
  </si>
  <si>
    <t>Молоко кипяченое</t>
  </si>
  <si>
    <t>Кукуруза консервированная</t>
  </si>
  <si>
    <t>Макаронные изделия отварные</t>
  </si>
  <si>
    <t>с маслом</t>
  </si>
  <si>
    <t>Всего в 1 неделю пятница</t>
  </si>
  <si>
    <t>Меню на 1 неделю суббота</t>
  </si>
  <si>
    <t>Суп молочный с макаронными</t>
  </si>
  <si>
    <t>изделиями</t>
  </si>
  <si>
    <t>(консервированная)</t>
  </si>
  <si>
    <t>Суп картофельный с крупой</t>
  </si>
  <si>
    <t>(пшеном)</t>
  </si>
  <si>
    <t xml:space="preserve">Картофель отварной с маслом </t>
  </si>
  <si>
    <t>Конфеты шоколадные</t>
  </si>
  <si>
    <t xml:space="preserve">Пирожки печеные из </t>
  </si>
  <si>
    <t>дрожжевого теста с капустой</t>
  </si>
  <si>
    <t>60/1шт</t>
  </si>
  <si>
    <t>80/125</t>
  </si>
  <si>
    <t>Меню на 1 неделю воскресенье</t>
  </si>
  <si>
    <t>(с рисом)</t>
  </si>
  <si>
    <t>соусом томатным</t>
  </si>
  <si>
    <t>Кондитерские изделия</t>
  </si>
  <si>
    <t>Оладьи на молоке со сгущеным</t>
  </si>
  <si>
    <t>молоком</t>
  </si>
  <si>
    <t>100/20</t>
  </si>
  <si>
    <t>Напиток лимонный</t>
  </si>
  <si>
    <t>Яйца вареные</t>
  </si>
  <si>
    <t>Рагу из овощей</t>
  </si>
  <si>
    <t>Всего в 1 неделю воскресенье</t>
  </si>
  <si>
    <t>Меню на 2 неделю понедельник</t>
  </si>
  <si>
    <t xml:space="preserve">      Всего в Ужин </t>
  </si>
  <si>
    <t xml:space="preserve">Каша жидкая молочная </t>
  </si>
  <si>
    <t xml:space="preserve">мясом </t>
  </si>
  <si>
    <t xml:space="preserve">Печень тушеная в  соусе </t>
  </si>
  <si>
    <t>красном осн.</t>
  </si>
  <si>
    <t>Всего в 2 неделю понедельник</t>
  </si>
  <si>
    <t>Меню на 2 неделю вторник</t>
  </si>
  <si>
    <t xml:space="preserve">Картофельное пюре с маслом </t>
  </si>
  <si>
    <t>Компот из смеси сухофруктов</t>
  </si>
  <si>
    <t>Котлеты рубленые из птицы</t>
  </si>
  <si>
    <t xml:space="preserve">Ряженка </t>
  </si>
  <si>
    <t>Всего в 2 неделю вторник</t>
  </si>
  <si>
    <t>Меню на 2 неделю среда</t>
  </si>
  <si>
    <t>Суп картофельный с клецками</t>
  </si>
  <si>
    <t>Рагу из птицы</t>
  </si>
  <si>
    <t>со сметаной</t>
  </si>
  <si>
    <t xml:space="preserve">Какао с молоком </t>
  </si>
  <si>
    <t>Капуста тушеная</t>
  </si>
  <si>
    <t>Йогурт фруктово ягодный</t>
  </si>
  <si>
    <t>2,5%жирности</t>
  </si>
  <si>
    <t>Всего в 1 неделю среда</t>
  </si>
  <si>
    <t>Меню на 2 неделю четверг</t>
  </si>
  <si>
    <t>(консервировання)</t>
  </si>
  <si>
    <t>Меню на 2 неделю пятница</t>
  </si>
  <si>
    <t>Жаркое по -домашнему</t>
  </si>
  <si>
    <t>Йогурт фруктово-ягодный</t>
  </si>
  <si>
    <t>Всего в 2 неделю пятница</t>
  </si>
  <si>
    <t>Меню на 2 неделю суббота</t>
  </si>
  <si>
    <t xml:space="preserve">Чай с  сахаром </t>
  </si>
  <si>
    <t>Блины со сгущеным молоком</t>
  </si>
  <si>
    <t>Котлета из говядины</t>
  </si>
  <si>
    <t>Всего в 1 неделю суббота</t>
  </si>
  <si>
    <t xml:space="preserve">Пирожки печеные из дрожжевого </t>
  </si>
  <si>
    <t>теста с картофелем</t>
  </si>
  <si>
    <t>60/1</t>
  </si>
  <si>
    <t xml:space="preserve">Яйца вареные </t>
  </si>
  <si>
    <t>40/1</t>
  </si>
  <si>
    <t>Каша рассыпчетая пшеничная с</t>
  </si>
  <si>
    <t>маслом</t>
  </si>
  <si>
    <t>красным основным</t>
  </si>
  <si>
    <t xml:space="preserve">2,5% жирности </t>
  </si>
  <si>
    <t>Всего в 2 неделю воскресенье</t>
  </si>
  <si>
    <t>Итого</t>
  </si>
  <si>
    <t>Среднее за период</t>
  </si>
  <si>
    <t xml:space="preserve">           2-й  Завтрак</t>
  </si>
  <si>
    <t>Всего в 2-й завтак</t>
  </si>
  <si>
    <t>№ рец</t>
  </si>
  <si>
    <t>150/50/15</t>
  </si>
  <si>
    <t>200/15/7</t>
  </si>
  <si>
    <t>100/5</t>
  </si>
  <si>
    <t>Чай с сахаром  и молоком</t>
  </si>
  <si>
    <t xml:space="preserve">Чай с сахаром  </t>
  </si>
  <si>
    <t>с крупой (пшено)</t>
  </si>
  <si>
    <t>картофелем</t>
  </si>
  <si>
    <t>Пудинг из говядины</t>
  </si>
  <si>
    <t>Икра овощная</t>
  </si>
  <si>
    <t xml:space="preserve">Каша жидкая молочная манная </t>
  </si>
  <si>
    <t>Икра кабачковая консервиров.</t>
  </si>
  <si>
    <t>Каша рассыпчатая гречневая</t>
  </si>
  <si>
    <t>с крупой (рис)</t>
  </si>
  <si>
    <t>Каша рассыпчатая пшеничная</t>
  </si>
  <si>
    <t>Картофель отварной с маслом</t>
  </si>
  <si>
    <t>(Геркулес)</t>
  </si>
  <si>
    <t>Тефтели из говядины с</t>
  </si>
  <si>
    <t>Плов из отварной говядины</t>
  </si>
  <si>
    <t>Горошек зеленый консервиров</t>
  </si>
  <si>
    <t xml:space="preserve"> с маслом </t>
  </si>
  <si>
    <t>с крупой(пшено)</t>
  </si>
  <si>
    <t>Макаронные изделия отварны</t>
  </si>
  <si>
    <t>Каша жидкая молочная</t>
  </si>
  <si>
    <t>Икра баклажанная</t>
  </si>
  <si>
    <t>Голубцы с мясом и рисом</t>
  </si>
  <si>
    <t>с соусом томатным</t>
  </si>
  <si>
    <t>180/50</t>
  </si>
  <si>
    <t>Сборник рецептур блюд и кулинарных изделий для питания детей в дошкольных образовательных учреждениях, под редакцией М.П.Могильного и</t>
  </si>
  <si>
    <t>В.А.Тутельяна. – М.: ДеЛи принт, 2010 г.</t>
  </si>
  <si>
    <t xml:space="preserve">Сборник технических нормативов рецептур блюд и кулинарных изделий для предприятий общественного питания при общеобразовательных школах (учебных </t>
  </si>
  <si>
    <t>заведениях). – Москва: Изд-во «Хлебпродинформ», под редакцией В. Т. Лапшиной, 2004 г.;</t>
  </si>
  <si>
    <t xml:space="preserve">Сборник рецептур блюд и кулинарных изделий для предприятий общественного питания. – Москва: Изд-во «Хлебпродинформ», под редакцией Марчука Ф.Л., 1996 </t>
  </si>
  <si>
    <t>г. – 620 с.;</t>
  </si>
  <si>
    <t>Директор ГКОУ "Специальная (коррекционная) общеобразовательная школа-интернат №1"</t>
  </si>
  <si>
    <t>Утверждаю _______________Г.Н. Гузий</t>
  </si>
  <si>
    <t>Запеканка из творога с морковью с молоком сгущеным</t>
  </si>
  <si>
    <t>Огурцы свежие</t>
  </si>
  <si>
    <t>Рассольник Ленинградский</t>
  </si>
  <si>
    <t>Макаронные изделия отварные с маслом</t>
  </si>
  <si>
    <t>Яблоки свежие</t>
  </si>
  <si>
    <t>Помидоры свежие</t>
  </si>
  <si>
    <t>50/90</t>
  </si>
  <si>
    <t>Апельсины</t>
  </si>
  <si>
    <t>Йогурт фруктово -ягодный 2,5% жирности</t>
  </si>
  <si>
    <t>Бананы</t>
  </si>
  <si>
    <t>Ряженка 2,5% жирности</t>
  </si>
  <si>
    <t>Печенье</t>
  </si>
  <si>
    <t>200/1 шт</t>
  </si>
  <si>
    <t>2,5% жирности</t>
  </si>
  <si>
    <t>с крупой (с рисом)</t>
  </si>
  <si>
    <t>Рыба-скумбрия  припущеная</t>
  </si>
  <si>
    <t>Компот из смеси сухофрукты</t>
  </si>
  <si>
    <t>Сыр российский</t>
  </si>
  <si>
    <t xml:space="preserve">Биточки из рыбы-трески </t>
  </si>
  <si>
    <t>Сырники из творога с морковью</t>
  </si>
  <si>
    <t>Помидоры  свежие</t>
  </si>
  <si>
    <t>Щи из свежей капусты с</t>
  </si>
  <si>
    <t>Огурцы  свежие</t>
  </si>
  <si>
    <t>Суп картофельный с макаронными</t>
  </si>
  <si>
    <t>Вафли</t>
  </si>
  <si>
    <t>Суп картофельный с фасолью</t>
  </si>
  <si>
    <t>манная  маслом</t>
  </si>
  <si>
    <t>Икра кабачковая (консервированная)</t>
  </si>
  <si>
    <t>Биточки из рыбы-трески</t>
  </si>
  <si>
    <t>Категория: Школьники 11-18 лет</t>
  </si>
  <si>
    <t>250/10</t>
  </si>
  <si>
    <t>164/36/30</t>
  </si>
  <si>
    <t>193/7</t>
  </si>
  <si>
    <t>71/129</t>
  </si>
  <si>
    <t>170/20/10</t>
  </si>
  <si>
    <t>100/100</t>
  </si>
  <si>
    <t>100/75</t>
  </si>
  <si>
    <t>200/30</t>
  </si>
  <si>
    <t>100/200</t>
  </si>
  <si>
    <t>150/30/7</t>
  </si>
  <si>
    <t>Горошек зеленый консервированный</t>
  </si>
  <si>
    <t>100/125</t>
  </si>
  <si>
    <t>250/3</t>
  </si>
  <si>
    <t>100/1шт</t>
  </si>
  <si>
    <t>150/150/10</t>
  </si>
  <si>
    <t>115/75</t>
  </si>
  <si>
    <t>125/75</t>
  </si>
  <si>
    <t>156/44/20</t>
  </si>
  <si>
    <t>Рыба-горбуша тушенная</t>
  </si>
  <si>
    <t>Суп картофельный с чечевицей</t>
  </si>
  <si>
    <t>Каша рассыпчатая перловая</t>
  </si>
  <si>
    <t>Рыба  -треска тушенная</t>
  </si>
  <si>
    <t>Рыба -горбуша тушенная</t>
  </si>
  <si>
    <t>Рыба -треска тушенная</t>
  </si>
  <si>
    <t>Меню на 2 неделю воскресенье</t>
  </si>
  <si>
    <t xml:space="preserve">Разработала: медсестра по питанию  </t>
  </si>
  <si>
    <t>Плов с фруктами</t>
  </si>
  <si>
    <t>Компот из плодов шиповника</t>
  </si>
  <si>
    <t xml:space="preserve">Компот из смеси сухофрутов </t>
  </si>
  <si>
    <t xml:space="preserve">Макароны отварные </t>
  </si>
  <si>
    <t>Запиканка из творога морков. и сгуш.</t>
  </si>
  <si>
    <t xml:space="preserve">Рис отварной с маслом </t>
  </si>
  <si>
    <t>чечевицей</t>
  </si>
  <si>
    <t>Осипян Э.С.</t>
  </si>
  <si>
    <t>Сезон :  весенний-летний 2021г.</t>
  </si>
  <si>
    <t>Помидоры солёные</t>
  </si>
  <si>
    <t>Котлкты из говядины</t>
  </si>
  <si>
    <t>Омлет натуральный</t>
  </si>
  <si>
    <t>Рыба-горбуша тушенная в томате с овощями</t>
  </si>
  <si>
    <t xml:space="preserve">Птица тушенная в соусе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</si>
</sst>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1" xfId="0" applyBorder="1"/>
    <xf numFmtId="0" fontId="0" fillId="0" borderId="14" xfId="0" applyBorder="1"/>
    <xf numFmtId="0" fontId="0" fillId="0" borderId="7" xfId="0" applyBorder="1"/>
    <xf numFmtId="0" fontId="0" fillId="0" borderId="9" xfId="0" applyFill="1" applyBorder="1"/>
    <xf numFmtId="0" fontId="0" fillId="0" borderId="12" xfId="0" applyFill="1" applyBorder="1"/>
    <xf numFmtId="0" fontId="0" fillId="0" borderId="7" xfId="0" applyFill="1" applyBorder="1"/>
    <xf numFmtId="0" fontId="0" fillId="2" borderId="0" xfId="0" applyFill="1"/>
    <xf numFmtId="0" fontId="0" fillId="2" borderId="8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2" xfId="0" applyNumberFormat="1" applyBorder="1"/>
    <xf numFmtId="0" fontId="0" fillId="0" borderId="0" xfId="0" applyFill="1" applyBorder="1"/>
    <xf numFmtId="0" fontId="0" fillId="2" borderId="0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 applyBorder="1"/>
    <xf numFmtId="0" fontId="2" fillId="0" borderId="0" xfId="0" applyFont="1"/>
    <xf numFmtId="0" fontId="2" fillId="0" borderId="0" xfId="0" applyFont="1" applyFill="1" applyBorder="1"/>
    <xf numFmtId="0" fontId="0" fillId="0" borderId="21" xfId="0" applyBorder="1"/>
    <xf numFmtId="0" fontId="0" fillId="3" borderId="3" xfId="0" applyFill="1" applyBorder="1"/>
    <xf numFmtId="0" fontId="0" fillId="3" borderId="1" xfId="0" applyFill="1" applyBorder="1"/>
    <xf numFmtId="0" fontId="0" fillId="3" borderId="14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14" xfId="0" applyFill="1" applyBorder="1"/>
    <xf numFmtId="0" fontId="0" fillId="3" borderId="12" xfId="0" applyFill="1" applyBorder="1"/>
    <xf numFmtId="0" fontId="0" fillId="4" borderId="0" xfId="0" applyFill="1"/>
    <xf numFmtId="0" fontId="1" fillId="0" borderId="21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3" xfId="0" applyFont="1" applyBorder="1"/>
    <xf numFmtId="0" fontId="0" fillId="0" borderId="21" xfId="0" applyFont="1" applyFill="1" applyBorder="1"/>
    <xf numFmtId="0" fontId="0" fillId="3" borderId="13" xfId="0" applyFill="1" applyBorder="1"/>
    <xf numFmtId="0" fontId="0" fillId="0" borderId="13" xfId="0" applyFill="1" applyBorder="1"/>
    <xf numFmtId="0" fontId="1" fillId="0" borderId="12" xfId="0" applyFont="1" applyFill="1" applyBorder="1"/>
    <xf numFmtId="0" fontId="1" fillId="3" borderId="3" xfId="0" applyFont="1" applyFill="1" applyBorder="1"/>
    <xf numFmtId="0" fontId="1" fillId="3" borderId="1" xfId="0" applyFont="1" applyFill="1" applyBorder="1"/>
    <xf numFmtId="0" fontId="1" fillId="0" borderId="14" xfId="0" applyFont="1" applyFill="1" applyBorder="1"/>
    <xf numFmtId="0" fontId="1" fillId="0" borderId="7" xfId="0" applyFont="1" applyFill="1" applyBorder="1"/>
    <xf numFmtId="0" fontId="0" fillId="3" borderId="0" xfId="0" applyFill="1" applyBorder="1"/>
    <xf numFmtId="0" fontId="0" fillId="4" borderId="0" xfId="0" applyFill="1" applyBorder="1"/>
    <xf numFmtId="0" fontId="0" fillId="0" borderId="0" xfId="0" applyFont="1"/>
    <xf numFmtId="0" fontId="3" fillId="2" borderId="2" xfId="0" applyFont="1" applyFill="1" applyBorder="1"/>
    <xf numFmtId="0" fontId="1" fillId="0" borderId="2" xfId="0" applyFont="1" applyBorder="1"/>
    <xf numFmtId="0" fontId="0" fillId="0" borderId="11" xfId="0" applyFill="1" applyBorder="1"/>
    <xf numFmtId="0" fontId="0" fillId="0" borderId="3" xfId="0" applyFill="1" applyBorder="1"/>
    <xf numFmtId="0" fontId="1" fillId="2" borderId="0" xfId="0" applyFont="1" applyFill="1" applyBorder="1"/>
    <xf numFmtId="0" fontId="0" fillId="2" borderId="5" xfId="0" applyFill="1" applyBorder="1"/>
    <xf numFmtId="0" fontId="0" fillId="2" borderId="9" xfId="0" applyFill="1" applyBorder="1"/>
    <xf numFmtId="0" fontId="1" fillId="0" borderId="0" xfId="0" applyFont="1" applyBorder="1"/>
    <xf numFmtId="0" fontId="0" fillId="0" borderId="5" xfId="0" applyFont="1" applyFill="1" applyBorder="1"/>
    <xf numFmtId="2" fontId="0" fillId="0" borderId="0" xfId="0" applyNumberFormat="1"/>
    <xf numFmtId="0" fontId="1" fillId="0" borderId="3" xfId="0" applyFont="1" applyFill="1" applyBorder="1"/>
    <xf numFmtId="0" fontId="1" fillId="0" borderId="13" xfId="0" applyFont="1" applyFill="1" applyBorder="1"/>
    <xf numFmtId="0" fontId="1" fillId="0" borderId="12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3" xfId="0" applyFont="1" applyBorder="1"/>
    <xf numFmtId="0" fontId="0" fillId="0" borderId="21" xfId="0" applyFill="1" applyBorder="1"/>
    <xf numFmtId="0" fontId="0" fillId="0" borderId="5" xfId="0" applyFill="1" applyBorder="1"/>
    <xf numFmtId="0" fontId="3" fillId="3" borderId="0" xfId="0" applyFont="1" applyFill="1" applyBorder="1"/>
    <xf numFmtId="0" fontId="0" fillId="3" borderId="9" xfId="0" applyFill="1" applyBorder="1"/>
    <xf numFmtId="0" fontId="0" fillId="0" borderId="0" xfId="0" applyFont="1" applyFill="1" applyBorder="1"/>
    <xf numFmtId="0" fontId="0" fillId="2" borderId="2" xfId="0" applyFill="1" applyBorder="1"/>
    <xf numFmtId="0" fontId="0" fillId="2" borderId="4" xfId="0" applyFill="1" applyBorder="1"/>
    <xf numFmtId="0" fontId="1" fillId="3" borderId="0" xfId="0" applyFont="1" applyFill="1" applyBorder="1"/>
    <xf numFmtId="0" fontId="0" fillId="0" borderId="6" xfId="0" applyFill="1" applyBorder="1"/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0" fillId="2" borderId="0" xfId="0" applyFont="1" applyFill="1" applyBorder="1"/>
    <xf numFmtId="0" fontId="1" fillId="0" borderId="5" xfId="0" applyFont="1" applyFill="1" applyBorder="1"/>
    <xf numFmtId="0" fontId="0" fillId="0" borderId="12" xfId="0" applyBorder="1" applyAlignment="1">
      <alignment horizontal="right"/>
    </xf>
    <xf numFmtId="2" fontId="1" fillId="0" borderId="1" xfId="0" applyNumberFormat="1" applyFont="1" applyBorder="1"/>
    <xf numFmtId="2" fontId="1" fillId="0" borderId="7" xfId="0" applyNumberFormat="1" applyFont="1" applyBorder="1"/>
    <xf numFmtId="0" fontId="0" fillId="3" borderId="0" xfId="0" applyFont="1" applyFill="1" applyBorder="1"/>
    <xf numFmtId="0" fontId="0" fillId="0" borderId="0" xfId="0" applyFont="1" applyBorder="1"/>
    <xf numFmtId="0" fontId="0" fillId="0" borderId="5" xfId="0" applyFont="1" applyBorder="1"/>
    <xf numFmtId="0" fontId="0" fillId="0" borderId="12" xfId="0" applyFont="1" applyBorder="1"/>
    <xf numFmtId="0" fontId="0" fillId="0" borderId="9" xfId="0" applyFont="1" applyBorder="1"/>
    <xf numFmtId="0" fontId="0" fillId="0" borderId="9" xfId="0" applyFont="1" applyFill="1" applyBorder="1"/>
    <xf numFmtId="164" fontId="0" fillId="0" borderId="12" xfId="0" applyNumberFormat="1" applyFill="1" applyBorder="1"/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" xfId="0" applyBorder="1" applyAlignment="1">
      <alignment horizontal="right"/>
    </xf>
    <xf numFmtId="2" fontId="1" fillId="0" borderId="14" xfId="0" applyNumberFormat="1" applyFont="1" applyBorder="1"/>
    <xf numFmtId="2" fontId="1" fillId="0" borderId="12" xfId="0" applyNumberFormat="1" applyFont="1" applyFill="1" applyBorder="1"/>
    <xf numFmtId="2" fontId="1" fillId="0" borderId="3" xfId="0" applyNumberFormat="1" applyFont="1" applyBorder="1"/>
    <xf numFmtId="2" fontId="0" fillId="0" borderId="14" xfId="0" applyNumberFormat="1" applyBorder="1"/>
    <xf numFmtId="17" fontId="0" fillId="0" borderId="12" xfId="0" applyNumberForma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7"/>
  <sheetViews>
    <sheetView tabSelected="1" view="pageLayout" zoomScale="93" zoomScaleSheetLayoutView="112" zoomScalePageLayoutView="93" workbookViewId="0">
      <selection activeCell="D565" sqref="D565"/>
    </sheetView>
  </sheetViews>
  <sheetFormatPr defaultRowHeight="15"/>
  <cols>
    <col min="4" max="4" width="14.5703125" customWidth="1"/>
    <col min="5" max="5" width="9.85546875" customWidth="1"/>
    <col min="6" max="6" width="9.5703125" customWidth="1"/>
    <col min="7" max="7" width="9.42578125" customWidth="1"/>
    <col min="8" max="8" width="9.7109375" customWidth="1"/>
    <col min="10" max="10" width="6.28515625" customWidth="1"/>
    <col min="11" max="11" width="9.28515625" customWidth="1"/>
    <col min="12" max="12" width="8.85546875" customWidth="1"/>
    <col min="13" max="13" width="8" customWidth="1"/>
    <col min="14" max="14" width="7.85546875" customWidth="1"/>
  </cols>
  <sheetData>
    <row r="1" spans="1:18" ht="23.25" customHeight="1">
      <c r="A1" t="s">
        <v>0</v>
      </c>
      <c r="L1" t="s">
        <v>219</v>
      </c>
    </row>
    <row r="2" spans="1:18" ht="23.25" customHeight="1">
      <c r="A2" t="s">
        <v>1</v>
      </c>
      <c r="L2" s="120" t="s">
        <v>218</v>
      </c>
      <c r="M2" s="120"/>
      <c r="N2" s="120"/>
      <c r="O2" s="120"/>
      <c r="P2" s="120"/>
      <c r="Q2" s="120"/>
    </row>
    <row r="3" spans="1:18" ht="21.75" customHeight="1">
      <c r="A3" t="s">
        <v>2</v>
      </c>
      <c r="L3" s="120"/>
      <c r="M3" s="120"/>
      <c r="N3" s="120"/>
      <c r="O3" s="120"/>
      <c r="P3" s="120"/>
      <c r="Q3" s="120"/>
    </row>
    <row r="4" spans="1:18" ht="22.5" customHeight="1">
      <c r="L4" s="120"/>
      <c r="M4" s="120"/>
      <c r="N4" s="120"/>
      <c r="O4" s="120"/>
      <c r="P4" s="120"/>
      <c r="Q4" s="120"/>
      <c r="R4" s="120"/>
    </row>
    <row r="5" spans="1:18" ht="22.5" customHeight="1">
      <c r="L5" s="120"/>
      <c r="M5" s="120"/>
      <c r="N5" s="120"/>
      <c r="O5" s="120"/>
      <c r="P5" s="120"/>
      <c r="Q5" s="120"/>
      <c r="R5" s="120"/>
    </row>
    <row r="6" spans="1:18">
      <c r="E6" s="1" t="s">
        <v>3</v>
      </c>
      <c r="L6" s="120"/>
      <c r="M6" s="120"/>
      <c r="N6" s="120"/>
      <c r="O6" s="120"/>
      <c r="P6" s="120"/>
      <c r="Q6" s="120"/>
      <c r="R6" s="120"/>
    </row>
    <row r="7" spans="1:18">
      <c r="F7" s="1" t="s">
        <v>4</v>
      </c>
      <c r="M7" s="2"/>
    </row>
    <row r="8" spans="1:18">
      <c r="F8" s="1" t="s">
        <v>5</v>
      </c>
    </row>
    <row r="9" spans="1:18">
      <c r="F9" t="s">
        <v>6</v>
      </c>
    </row>
    <row r="10" spans="1:18" ht="19.5" customHeight="1">
      <c r="F10" t="s">
        <v>7</v>
      </c>
    </row>
    <row r="11" spans="1:18">
      <c r="A11" t="s">
        <v>284</v>
      </c>
    </row>
    <row r="12" spans="1:18" ht="18" customHeight="1">
      <c r="A12" s="59" t="s">
        <v>249</v>
      </c>
      <c r="B12" s="59"/>
      <c r="C12" s="59"/>
      <c r="D12" s="59"/>
    </row>
    <row r="13" spans="1:18" ht="31.5" customHeight="1">
      <c r="K13" s="1" t="s">
        <v>8</v>
      </c>
    </row>
    <row r="14" spans="1:18">
      <c r="A14" s="10" t="s">
        <v>9</v>
      </c>
      <c r="B14" s="3" t="s">
        <v>10</v>
      </c>
      <c r="C14" s="3"/>
      <c r="D14" s="7"/>
      <c r="E14" s="10" t="s">
        <v>12</v>
      </c>
      <c r="F14" s="13" t="s">
        <v>17</v>
      </c>
      <c r="G14" s="14"/>
      <c r="H14" s="15"/>
      <c r="I14" s="3" t="s">
        <v>18</v>
      </c>
      <c r="J14" s="7"/>
      <c r="K14" s="3"/>
      <c r="L14" s="3" t="s">
        <v>20</v>
      </c>
      <c r="M14" s="3"/>
      <c r="N14" s="15"/>
      <c r="O14" s="14" t="s">
        <v>25</v>
      </c>
      <c r="P14" s="3"/>
      <c r="Q14" s="3"/>
      <c r="R14" s="7"/>
    </row>
    <row r="15" spans="1:18">
      <c r="A15" s="8"/>
      <c r="B15" s="2" t="s">
        <v>11</v>
      </c>
      <c r="C15" s="2"/>
      <c r="D15" s="8"/>
      <c r="E15" s="11" t="s">
        <v>13</v>
      </c>
      <c r="F15" s="11" t="s">
        <v>14</v>
      </c>
      <c r="G15" s="11" t="s">
        <v>15</v>
      </c>
      <c r="H15" s="11" t="s">
        <v>16</v>
      </c>
      <c r="I15" s="17" t="s">
        <v>19</v>
      </c>
      <c r="J15" s="8"/>
      <c r="K15" s="16" t="s">
        <v>21</v>
      </c>
      <c r="L15" s="16" t="s">
        <v>22</v>
      </c>
      <c r="M15" s="16" t="s">
        <v>23</v>
      </c>
      <c r="N15" s="15" t="s">
        <v>24</v>
      </c>
      <c r="O15" s="17" t="s">
        <v>26</v>
      </c>
      <c r="P15" s="19" t="s">
        <v>27</v>
      </c>
      <c r="Q15" s="19" t="s">
        <v>28</v>
      </c>
      <c r="R15" s="15" t="s">
        <v>29</v>
      </c>
    </row>
    <row r="16" spans="1:18">
      <c r="A16" s="16">
        <v>1</v>
      </c>
      <c r="B16" s="14"/>
      <c r="C16" s="14">
        <v>2</v>
      </c>
      <c r="D16" s="15"/>
      <c r="E16" s="16">
        <v>3</v>
      </c>
      <c r="F16" s="16">
        <v>4</v>
      </c>
      <c r="G16" s="16">
        <v>5</v>
      </c>
      <c r="H16" s="16">
        <v>6</v>
      </c>
      <c r="I16" s="13">
        <v>7</v>
      </c>
      <c r="J16" s="15"/>
      <c r="K16" s="16">
        <v>8</v>
      </c>
      <c r="L16" s="16">
        <v>9</v>
      </c>
      <c r="M16" s="16">
        <v>10</v>
      </c>
      <c r="N16" s="15">
        <v>11</v>
      </c>
      <c r="O16" s="16">
        <v>12</v>
      </c>
      <c r="P16" s="16">
        <v>13</v>
      </c>
      <c r="Q16" s="16">
        <v>14</v>
      </c>
      <c r="R16" s="9">
        <v>15</v>
      </c>
    </row>
    <row r="17" spans="1:22">
      <c r="A17" s="22"/>
      <c r="B17" s="20"/>
      <c r="C17" s="20" t="s">
        <v>30</v>
      </c>
      <c r="D17" s="21"/>
      <c r="E17" s="101"/>
      <c r="F17" s="10"/>
      <c r="G17" s="10"/>
      <c r="I17" s="4"/>
      <c r="K17" s="10"/>
      <c r="M17" s="10"/>
      <c r="O17" s="10"/>
      <c r="P17" s="7"/>
      <c r="Q17" s="7"/>
      <c r="R17" s="10"/>
      <c r="V17" s="2"/>
    </row>
    <row r="18" spans="1:22">
      <c r="A18" s="23">
        <v>14</v>
      </c>
      <c r="B18" t="s">
        <v>31</v>
      </c>
      <c r="D18" s="8"/>
      <c r="E18" s="91">
        <v>10</v>
      </c>
      <c r="F18" s="11">
        <v>7.0000000000000007E-2</v>
      </c>
      <c r="G18" s="28">
        <v>6.86</v>
      </c>
      <c r="H18" s="5">
        <v>0.09</v>
      </c>
      <c r="I18" s="5">
        <v>62</v>
      </c>
      <c r="K18" s="11"/>
      <c r="L18" s="2"/>
      <c r="M18" s="43">
        <v>7.0000000000000007E-2</v>
      </c>
      <c r="N18">
        <v>0.1</v>
      </c>
      <c r="O18" s="11">
        <v>1.58</v>
      </c>
      <c r="P18" s="8">
        <v>2.2599999999999998</v>
      </c>
      <c r="Q18" s="11">
        <v>0.03</v>
      </c>
      <c r="R18" s="8">
        <v>0.01</v>
      </c>
    </row>
    <row r="19" spans="1:22">
      <c r="A19" s="24">
        <v>15</v>
      </c>
      <c r="B19" t="s">
        <v>32</v>
      </c>
      <c r="D19" s="8"/>
      <c r="E19" s="91">
        <v>10</v>
      </c>
      <c r="F19" s="11">
        <v>3.9</v>
      </c>
      <c r="G19" s="11">
        <v>3.98</v>
      </c>
      <c r="H19" s="5"/>
      <c r="I19" s="5">
        <v>51</v>
      </c>
      <c r="K19" s="11"/>
      <c r="L19" s="8">
        <v>0.02</v>
      </c>
      <c r="M19" s="11">
        <v>0.05</v>
      </c>
      <c r="N19" s="29">
        <v>0.02</v>
      </c>
      <c r="O19" s="11">
        <v>105</v>
      </c>
      <c r="P19" s="8">
        <v>60</v>
      </c>
      <c r="Q19" s="11"/>
      <c r="R19" s="8"/>
    </row>
    <row r="20" spans="1:22">
      <c r="A20" s="8">
        <v>182</v>
      </c>
      <c r="B20" t="s">
        <v>139</v>
      </c>
      <c r="D20" s="8"/>
      <c r="E20" s="91" t="s">
        <v>250</v>
      </c>
      <c r="F20" s="11">
        <v>5.46</v>
      </c>
      <c r="G20" s="11">
        <v>5.47</v>
      </c>
      <c r="H20" s="5">
        <v>20.190000000000001</v>
      </c>
      <c r="I20" s="5">
        <v>152</v>
      </c>
      <c r="K20" s="11">
        <v>0.02</v>
      </c>
      <c r="L20" s="8">
        <v>0.65</v>
      </c>
      <c r="M20" s="11">
        <v>0.2</v>
      </c>
      <c r="N20" s="29">
        <v>0.15</v>
      </c>
      <c r="O20" s="11">
        <v>137.12</v>
      </c>
      <c r="P20" s="8">
        <v>138.87</v>
      </c>
      <c r="Q20" s="11">
        <v>5.68</v>
      </c>
      <c r="R20" s="8">
        <v>0.05</v>
      </c>
    </row>
    <row r="21" spans="1:22">
      <c r="A21" s="25"/>
      <c r="B21" t="s">
        <v>190</v>
      </c>
      <c r="D21" s="8"/>
      <c r="E21" s="91"/>
      <c r="F21" s="11"/>
      <c r="G21" s="11"/>
      <c r="H21" s="5"/>
      <c r="I21" s="5"/>
      <c r="K21" s="11"/>
      <c r="L21" s="8"/>
      <c r="M21" s="11"/>
      <c r="O21" s="11"/>
      <c r="P21" s="8"/>
      <c r="Q21" s="11"/>
      <c r="R21" s="8"/>
    </row>
    <row r="22" spans="1:22">
      <c r="A22" s="27">
        <v>375</v>
      </c>
      <c r="B22" t="s">
        <v>189</v>
      </c>
      <c r="D22" s="8"/>
      <c r="E22" s="91" t="s">
        <v>37</v>
      </c>
      <c r="F22" s="11">
        <v>0.19</v>
      </c>
      <c r="G22" s="11"/>
      <c r="H22" s="5">
        <v>13.62</v>
      </c>
      <c r="I22" s="5">
        <v>55</v>
      </c>
      <c r="K22" s="11"/>
      <c r="L22" s="8"/>
      <c r="M22" s="11"/>
      <c r="O22" s="11">
        <v>0.26</v>
      </c>
      <c r="P22" s="8"/>
      <c r="Q22" s="11"/>
      <c r="R22" s="8"/>
    </row>
    <row r="23" spans="1:22">
      <c r="A23" s="26"/>
      <c r="B23" t="s">
        <v>36</v>
      </c>
      <c r="D23" s="9"/>
      <c r="E23" s="91">
        <v>90</v>
      </c>
      <c r="F23" s="11">
        <v>10.199999999999999</v>
      </c>
      <c r="G23" s="11">
        <v>1.92</v>
      </c>
      <c r="H23" s="5">
        <v>44.4</v>
      </c>
      <c r="I23" s="6">
        <v>237</v>
      </c>
      <c r="K23" s="11">
        <v>0.02</v>
      </c>
      <c r="L23" s="8">
        <v>0.6</v>
      </c>
      <c r="M23" s="11">
        <v>0.03</v>
      </c>
      <c r="N23" s="12">
        <v>0.8</v>
      </c>
      <c r="O23" s="8">
        <v>51.6</v>
      </c>
      <c r="P23" s="8">
        <v>100.08</v>
      </c>
      <c r="Q23" s="12">
        <v>30</v>
      </c>
      <c r="R23" s="12"/>
      <c r="T23" s="2"/>
    </row>
    <row r="24" spans="1:22">
      <c r="A24" s="13"/>
      <c r="B24" s="31" t="s">
        <v>38</v>
      </c>
      <c r="C24" s="31"/>
      <c r="D24" s="15"/>
      <c r="E24" s="102"/>
      <c r="F24" s="47">
        <f>F18+F19+F20+F22+F23</f>
        <v>19.82</v>
      </c>
      <c r="G24" s="47">
        <f>G18+G19+G20+G23</f>
        <v>18.229999999999997</v>
      </c>
      <c r="H24" s="47">
        <f>H18+H20+H22+H23</f>
        <v>78.3</v>
      </c>
      <c r="I24" s="48">
        <f>I18:J18+I19+I20+I22:J22+I23:J23</f>
        <v>557</v>
      </c>
      <c r="J24" s="46"/>
      <c r="K24" s="47">
        <f>K20+K23</f>
        <v>0.04</v>
      </c>
      <c r="L24" s="47">
        <f>L20+L19+L23:M23</f>
        <v>1.27</v>
      </c>
      <c r="M24" s="47">
        <f>M19+M18+M20+M23</f>
        <v>0.35</v>
      </c>
      <c r="N24" s="47">
        <f>N19+N18+N20+N23</f>
        <v>1.07</v>
      </c>
      <c r="O24" s="47">
        <f>O18+O19+O20+O22+O23</f>
        <v>295.56</v>
      </c>
      <c r="P24" s="47">
        <f>P18+P19+P20+P23</f>
        <v>301.20999999999998</v>
      </c>
      <c r="Q24" s="47">
        <f>Q18+Q20+Q23</f>
        <v>35.71</v>
      </c>
      <c r="R24" s="47">
        <f>R18+R20</f>
        <v>6.0000000000000005E-2</v>
      </c>
    </row>
    <row r="25" spans="1:22">
      <c r="A25" s="10"/>
      <c r="B25" s="89" t="s">
        <v>182</v>
      </c>
      <c r="C25" s="89"/>
      <c r="D25" s="30"/>
      <c r="E25" s="101"/>
      <c r="F25" s="67"/>
      <c r="G25" s="88"/>
      <c r="H25" s="87"/>
      <c r="I25" s="67"/>
      <c r="J25" s="67"/>
      <c r="K25" s="87"/>
      <c r="L25" s="67"/>
      <c r="M25" s="87"/>
      <c r="N25" s="67"/>
      <c r="O25" s="87"/>
      <c r="P25" s="67"/>
      <c r="Q25" s="87"/>
      <c r="R25" s="87"/>
    </row>
    <row r="26" spans="1:22" ht="29.25" customHeight="1">
      <c r="A26" s="11">
        <v>224</v>
      </c>
      <c r="B26" s="121" t="s">
        <v>220</v>
      </c>
      <c r="C26" s="122"/>
      <c r="D26" s="123"/>
      <c r="E26" s="91" t="s">
        <v>251</v>
      </c>
      <c r="F26" s="11">
        <v>8.83</v>
      </c>
      <c r="G26" s="11">
        <v>8.44</v>
      </c>
      <c r="H26" s="11">
        <v>26.96</v>
      </c>
      <c r="I26" s="5">
        <v>219</v>
      </c>
      <c r="J26" s="8"/>
      <c r="K26" s="8">
        <v>0.02</v>
      </c>
      <c r="L26" s="8">
        <v>0.5</v>
      </c>
      <c r="M26" s="8">
        <v>0.03</v>
      </c>
      <c r="N26" s="8"/>
      <c r="O26" s="8">
        <v>150.77000000000001</v>
      </c>
      <c r="P26" s="8">
        <v>148.12</v>
      </c>
      <c r="Q26" s="8">
        <v>21.92</v>
      </c>
      <c r="R26" s="8">
        <v>0.33</v>
      </c>
    </row>
    <row r="27" spans="1:22">
      <c r="A27" s="11">
        <v>379</v>
      </c>
      <c r="B27" s="85" t="s">
        <v>48</v>
      </c>
      <c r="C27" s="36"/>
      <c r="D27" s="9"/>
      <c r="E27" s="91">
        <v>200</v>
      </c>
      <c r="F27" s="12">
        <v>6.58</v>
      </c>
      <c r="G27" s="11">
        <v>7.04</v>
      </c>
      <c r="H27" s="11">
        <v>98.25</v>
      </c>
      <c r="I27" s="85">
        <v>430</v>
      </c>
      <c r="J27" s="9"/>
      <c r="K27" s="17">
        <v>0.5</v>
      </c>
      <c r="L27" s="12">
        <v>0.6</v>
      </c>
      <c r="M27" s="18">
        <v>0.06</v>
      </c>
      <c r="N27" s="12">
        <v>0.6</v>
      </c>
      <c r="O27" s="18">
        <v>200.76</v>
      </c>
      <c r="P27" s="12">
        <v>130.65</v>
      </c>
      <c r="Q27" s="18">
        <v>20.45</v>
      </c>
      <c r="R27" s="11">
        <v>0.1</v>
      </c>
    </row>
    <row r="28" spans="1:22">
      <c r="A28" s="16"/>
      <c r="B28" s="31" t="s">
        <v>183</v>
      </c>
      <c r="C28" s="31"/>
      <c r="D28" s="15"/>
      <c r="E28" s="101"/>
      <c r="F28" s="47">
        <f>F26+F27</f>
        <v>15.41</v>
      </c>
      <c r="G28" s="88">
        <f>G27+G26</f>
        <v>15.48</v>
      </c>
      <c r="H28" s="87">
        <f>H26+H27</f>
        <v>125.21000000000001</v>
      </c>
      <c r="I28" s="73">
        <f>I26:J26+I27</f>
        <v>649</v>
      </c>
      <c r="J28" s="75"/>
      <c r="K28" s="87">
        <f t="shared" ref="K28:R28" si="0">K26+K27</f>
        <v>0.52</v>
      </c>
      <c r="L28" s="76">
        <f t="shared" si="0"/>
        <v>1.1000000000000001</v>
      </c>
      <c r="M28" s="87">
        <f t="shared" si="0"/>
        <v>0.09</v>
      </c>
      <c r="N28" s="76">
        <f t="shared" si="0"/>
        <v>0.6</v>
      </c>
      <c r="O28" s="87">
        <f t="shared" si="0"/>
        <v>351.53</v>
      </c>
      <c r="P28" s="76">
        <f t="shared" si="0"/>
        <v>278.77</v>
      </c>
      <c r="Q28" s="87">
        <f t="shared" si="0"/>
        <v>42.370000000000005</v>
      </c>
      <c r="R28" s="87">
        <f t="shared" si="0"/>
        <v>0.43000000000000005</v>
      </c>
    </row>
    <row r="29" spans="1:22">
      <c r="A29" s="10"/>
      <c r="B29" s="30" t="s">
        <v>39</v>
      </c>
      <c r="C29" s="30"/>
      <c r="D29" s="30"/>
      <c r="E29" s="101"/>
      <c r="F29" s="2"/>
      <c r="G29" s="4"/>
      <c r="H29" s="10"/>
      <c r="I29" s="2"/>
      <c r="J29" s="2"/>
      <c r="K29" s="10"/>
      <c r="L29" s="2"/>
      <c r="M29" s="10"/>
      <c r="N29" s="2"/>
      <c r="O29" s="10"/>
      <c r="P29" s="2"/>
      <c r="Q29" s="10"/>
      <c r="R29" s="10"/>
    </row>
    <row r="30" spans="1:22">
      <c r="A30" s="11">
        <v>71</v>
      </c>
      <c r="B30" s="29" t="s">
        <v>221</v>
      </c>
      <c r="C30" s="2"/>
      <c r="D30" s="2"/>
      <c r="E30" s="91">
        <v>100</v>
      </c>
      <c r="F30" s="29">
        <v>0.8</v>
      </c>
      <c r="G30" s="5">
        <v>0.1</v>
      </c>
      <c r="H30" s="18">
        <v>2.6</v>
      </c>
      <c r="I30" s="29">
        <v>11</v>
      </c>
      <c r="K30" s="11">
        <v>0.03</v>
      </c>
      <c r="L30">
        <v>10</v>
      </c>
      <c r="M30" s="11">
        <v>0.02</v>
      </c>
      <c r="N30" s="29">
        <v>0.1</v>
      </c>
      <c r="O30" s="18">
        <v>23</v>
      </c>
      <c r="P30" s="29">
        <v>42</v>
      </c>
      <c r="Q30" s="18">
        <v>14</v>
      </c>
      <c r="R30" s="18">
        <v>0.6</v>
      </c>
    </row>
    <row r="31" spans="1:22">
      <c r="A31" s="11">
        <v>96</v>
      </c>
      <c r="B31" s="29" t="s">
        <v>222</v>
      </c>
      <c r="E31" s="91">
        <v>300</v>
      </c>
      <c r="F31" s="29">
        <v>2.58</v>
      </c>
      <c r="G31" s="5">
        <v>5.68</v>
      </c>
      <c r="H31" s="18">
        <v>18.55</v>
      </c>
      <c r="I31" s="29">
        <v>136</v>
      </c>
      <c r="K31" s="11">
        <v>0.09</v>
      </c>
      <c r="L31">
        <v>2.5</v>
      </c>
      <c r="M31" s="11">
        <v>0.05</v>
      </c>
      <c r="O31" s="18">
        <v>20.59</v>
      </c>
      <c r="P31" s="29">
        <v>74.8</v>
      </c>
      <c r="Q31" s="18">
        <v>3.6</v>
      </c>
      <c r="R31" s="18">
        <v>0.02</v>
      </c>
    </row>
    <row r="32" spans="1:22" hidden="1">
      <c r="A32" s="11"/>
      <c r="B32" s="29" t="s">
        <v>191</v>
      </c>
      <c r="E32" s="91"/>
      <c r="F32" s="29"/>
      <c r="G32" s="5"/>
      <c r="H32" s="18"/>
      <c r="I32" s="29"/>
      <c r="K32" s="11"/>
      <c r="M32" s="11"/>
      <c r="O32" s="18"/>
      <c r="P32" s="29"/>
      <c r="Q32" s="18"/>
      <c r="R32" s="18"/>
    </row>
    <row r="33" spans="1:20">
      <c r="A33" s="11">
        <v>283</v>
      </c>
      <c r="B33" s="29" t="s">
        <v>192</v>
      </c>
      <c r="E33" s="91">
        <v>100</v>
      </c>
      <c r="F33" s="29">
        <v>14.41</v>
      </c>
      <c r="G33" s="5">
        <v>15.84</v>
      </c>
      <c r="H33" s="18">
        <v>6.1</v>
      </c>
      <c r="I33" s="29">
        <v>225</v>
      </c>
      <c r="K33" s="11">
        <v>0.06</v>
      </c>
      <c r="M33" s="11">
        <v>0.03</v>
      </c>
      <c r="N33">
        <v>0.3</v>
      </c>
      <c r="O33" s="18">
        <v>12.67</v>
      </c>
      <c r="P33" s="29">
        <v>162.38999999999999</v>
      </c>
      <c r="Q33" s="18">
        <v>26.22</v>
      </c>
      <c r="R33" s="18">
        <v>2.52</v>
      </c>
    </row>
    <row r="34" spans="1:20" ht="29.25" customHeight="1">
      <c r="A34" s="11">
        <v>309</v>
      </c>
      <c r="B34" s="124" t="s">
        <v>223</v>
      </c>
      <c r="C34" s="125"/>
      <c r="D34" s="126"/>
      <c r="E34" s="91" t="s">
        <v>252</v>
      </c>
      <c r="F34" s="29">
        <v>4.5599999999999996</v>
      </c>
      <c r="G34" s="5">
        <v>5.04</v>
      </c>
      <c r="H34" s="11">
        <v>29.67</v>
      </c>
      <c r="I34" s="78">
        <v>183</v>
      </c>
      <c r="K34" s="11"/>
      <c r="M34" s="11">
        <v>0.02</v>
      </c>
      <c r="N34">
        <v>2.6</v>
      </c>
      <c r="O34" s="11">
        <v>1.05</v>
      </c>
      <c r="P34" s="18">
        <v>1.51</v>
      </c>
      <c r="Q34" s="11">
        <v>0.03</v>
      </c>
      <c r="R34" s="11">
        <v>0.01</v>
      </c>
    </row>
    <row r="35" spans="1:20">
      <c r="A35" s="11">
        <v>349</v>
      </c>
      <c r="B35" s="29" t="s">
        <v>42</v>
      </c>
      <c r="E35" s="91">
        <v>200</v>
      </c>
      <c r="F35">
        <v>1.04</v>
      </c>
      <c r="G35" s="5"/>
      <c r="H35" s="11">
        <v>35.26</v>
      </c>
      <c r="I35">
        <v>120</v>
      </c>
      <c r="K35" s="11">
        <v>0.01</v>
      </c>
      <c r="L35">
        <v>0.5</v>
      </c>
      <c r="M35" s="11">
        <v>0.02</v>
      </c>
      <c r="N35">
        <v>0.4</v>
      </c>
      <c r="O35" s="11">
        <v>500.02</v>
      </c>
      <c r="P35">
        <v>20.61</v>
      </c>
      <c r="Q35" s="11">
        <v>30.02</v>
      </c>
      <c r="R35" s="11">
        <v>10.86</v>
      </c>
    </row>
    <row r="36" spans="1:20">
      <c r="A36" s="11"/>
      <c r="B36" s="29" t="s">
        <v>43</v>
      </c>
      <c r="E36" s="91">
        <v>90</v>
      </c>
      <c r="F36">
        <v>9.24</v>
      </c>
      <c r="G36" s="5">
        <v>1.68</v>
      </c>
      <c r="H36" s="11">
        <v>44.88</v>
      </c>
      <c r="I36">
        <v>231</v>
      </c>
      <c r="K36" s="11">
        <v>0.02</v>
      </c>
      <c r="L36">
        <v>0.06</v>
      </c>
      <c r="M36" s="11">
        <v>0.03</v>
      </c>
      <c r="N36">
        <v>1.26</v>
      </c>
      <c r="O36" s="11">
        <v>39.6</v>
      </c>
      <c r="P36">
        <v>130</v>
      </c>
      <c r="Q36" s="11">
        <v>12</v>
      </c>
      <c r="R36" s="11"/>
    </row>
    <row r="37" spans="1:20">
      <c r="A37" s="11"/>
      <c r="B37" s="29" t="s">
        <v>44</v>
      </c>
      <c r="E37" s="91">
        <v>30</v>
      </c>
      <c r="F37">
        <v>3.4</v>
      </c>
      <c r="G37" s="5">
        <v>0.64</v>
      </c>
      <c r="H37" s="11">
        <v>14.8</v>
      </c>
      <c r="I37">
        <v>79</v>
      </c>
      <c r="K37" s="11">
        <v>0.02</v>
      </c>
      <c r="L37" s="29">
        <v>0.2</v>
      </c>
      <c r="M37" s="11">
        <v>0.01</v>
      </c>
      <c r="N37">
        <v>0.67</v>
      </c>
      <c r="O37" s="11">
        <v>17.2</v>
      </c>
      <c r="P37">
        <v>105.6</v>
      </c>
      <c r="Q37" s="11">
        <v>10</v>
      </c>
      <c r="R37" s="11"/>
    </row>
    <row r="38" spans="1:20">
      <c r="A38" s="16"/>
      <c r="B38" s="32" t="s">
        <v>45</v>
      </c>
      <c r="C38" s="31"/>
      <c r="D38" s="14"/>
      <c r="E38" s="102"/>
      <c r="F38" s="31">
        <f>F30+F31+F33+F34+F35+F36+F37</f>
        <v>36.029999999999994</v>
      </c>
      <c r="G38" s="48">
        <f>G30+G31+G33+G34+G36+G37</f>
        <v>28.979999999999997</v>
      </c>
      <c r="H38" s="47">
        <f>H30+H31+H33+H34+H35+H36+H37</f>
        <v>151.86000000000001</v>
      </c>
      <c r="I38" s="31">
        <f>I30+I31+I33+I34+I35+I36+I37</f>
        <v>985</v>
      </c>
      <c r="J38" s="31"/>
      <c r="K38" s="47">
        <f>K30+K31+K33+K35+K36+K37</f>
        <v>0.22999999999999998</v>
      </c>
      <c r="L38" s="31">
        <f>L35+L36+L31+L30+L37</f>
        <v>13.26</v>
      </c>
      <c r="M38" s="47">
        <f>M30+M31+M33+M34+M35+M36+M37</f>
        <v>0.18000000000000002</v>
      </c>
      <c r="N38" s="31">
        <f>N30+N33+N34+N35+N36+N37</f>
        <v>5.33</v>
      </c>
      <c r="O38" s="48">
        <f>O30+O31+O33+O34+O35+O36+O37</f>
        <v>614.13</v>
      </c>
      <c r="P38" s="47">
        <f>P30+P31+P33+P34+P35+P36+P37</f>
        <v>536.91</v>
      </c>
      <c r="Q38" s="46">
        <f>Q30+Q31+Q33+Q34+Q35+Q36+Q37</f>
        <v>95.87</v>
      </c>
      <c r="R38" s="47">
        <f>R30+R31+R33+R34+R35+R36</f>
        <v>14.01</v>
      </c>
    </row>
    <row r="39" spans="1:20">
      <c r="A39" s="10"/>
      <c r="B39" s="20"/>
      <c r="C39" s="20" t="s">
        <v>46</v>
      </c>
      <c r="D39" s="20"/>
      <c r="E39" s="101"/>
      <c r="G39" s="10"/>
      <c r="H39" s="10"/>
      <c r="I39" s="3"/>
      <c r="J39" s="7"/>
      <c r="L39" s="10"/>
      <c r="N39" s="10"/>
      <c r="P39" s="11"/>
      <c r="R39" s="10"/>
    </row>
    <row r="40" spans="1:20" ht="13.5" customHeight="1">
      <c r="A40" s="11"/>
      <c r="B40" s="29" t="s">
        <v>56</v>
      </c>
      <c r="E40" s="91" t="s">
        <v>49</v>
      </c>
      <c r="F40">
        <v>0.75</v>
      </c>
      <c r="G40" s="11"/>
      <c r="H40" s="11">
        <v>20.57</v>
      </c>
      <c r="I40" s="2">
        <v>85</v>
      </c>
      <c r="J40" s="8"/>
      <c r="K40">
        <v>0.01</v>
      </c>
      <c r="L40" s="11">
        <v>1.01</v>
      </c>
      <c r="M40">
        <v>0.01</v>
      </c>
      <c r="N40" s="11">
        <v>0.1</v>
      </c>
      <c r="O40" s="17">
        <v>11.12</v>
      </c>
      <c r="P40" s="11">
        <v>15.14</v>
      </c>
      <c r="Q40">
        <v>1.44</v>
      </c>
      <c r="R40" s="11">
        <v>0.2</v>
      </c>
    </row>
    <row r="41" spans="1:20" hidden="1">
      <c r="A41" s="11"/>
      <c r="B41" s="35"/>
      <c r="C41" s="34"/>
      <c r="D41" s="34"/>
      <c r="E41" s="91"/>
      <c r="G41" s="11"/>
      <c r="H41" s="11"/>
      <c r="I41" s="2"/>
      <c r="J41" s="8"/>
      <c r="L41" s="11"/>
      <c r="N41" s="11"/>
      <c r="P41" s="11"/>
      <c r="R41" s="11"/>
    </row>
    <row r="42" spans="1:20">
      <c r="A42" s="11">
        <v>338</v>
      </c>
      <c r="B42" s="29" t="s">
        <v>224</v>
      </c>
      <c r="E42" s="91" t="s">
        <v>49</v>
      </c>
      <c r="F42">
        <v>0.8</v>
      </c>
      <c r="G42" s="11">
        <v>0.8</v>
      </c>
      <c r="H42" s="11">
        <v>19.600000000000001</v>
      </c>
      <c r="I42" s="2">
        <v>88</v>
      </c>
      <c r="J42" s="8"/>
      <c r="K42">
        <v>0.06</v>
      </c>
      <c r="L42" s="11">
        <v>20</v>
      </c>
      <c r="M42">
        <v>0.03</v>
      </c>
      <c r="N42" s="11">
        <v>0.8</v>
      </c>
      <c r="O42">
        <v>28</v>
      </c>
      <c r="P42" s="11">
        <v>17</v>
      </c>
      <c r="Q42">
        <v>15</v>
      </c>
      <c r="R42" s="11">
        <v>2.4</v>
      </c>
    </row>
    <row r="43" spans="1:20">
      <c r="A43" s="11"/>
      <c r="B43" s="1"/>
      <c r="C43" s="33" t="s">
        <v>51</v>
      </c>
      <c r="D43" s="1"/>
      <c r="E43" s="91"/>
      <c r="G43" s="11"/>
      <c r="H43" s="11"/>
      <c r="I43" s="2"/>
      <c r="J43" s="9"/>
      <c r="L43" s="11"/>
      <c r="N43" s="11"/>
      <c r="P43" s="11"/>
      <c r="R43" s="11"/>
      <c r="T43">
        <v>2</v>
      </c>
    </row>
    <row r="44" spans="1:20">
      <c r="A44" s="13"/>
      <c r="B44" s="40" t="s">
        <v>52</v>
      </c>
      <c r="C44" s="41"/>
      <c r="D44" s="42"/>
      <c r="E44" s="111"/>
      <c r="F44" s="31">
        <f>F40+F42</f>
        <v>1.55</v>
      </c>
      <c r="G44" s="31">
        <f>G42</f>
        <v>0.8</v>
      </c>
      <c r="H44" s="31">
        <f>H40+H42</f>
        <v>40.17</v>
      </c>
      <c r="I44" s="31">
        <f>I40+I42</f>
        <v>173</v>
      </c>
      <c r="J44" s="67"/>
      <c r="K44" s="31">
        <f t="shared" ref="K44:R44" si="1">K40+K42</f>
        <v>6.9999999999999993E-2</v>
      </c>
      <c r="L44" s="31">
        <f t="shared" si="1"/>
        <v>21.01</v>
      </c>
      <c r="M44" s="31">
        <f t="shared" si="1"/>
        <v>0.04</v>
      </c>
      <c r="N44" s="31">
        <f t="shared" si="1"/>
        <v>0.9</v>
      </c>
      <c r="O44" s="31">
        <f t="shared" si="1"/>
        <v>39.119999999999997</v>
      </c>
      <c r="P44" s="31">
        <f t="shared" si="1"/>
        <v>32.14</v>
      </c>
      <c r="Q44" s="31">
        <f t="shared" si="1"/>
        <v>16.440000000000001</v>
      </c>
      <c r="R44" s="46">
        <f t="shared" si="1"/>
        <v>2.6</v>
      </c>
    </row>
    <row r="45" spans="1:20">
      <c r="A45" s="5">
        <v>14</v>
      </c>
      <c r="B45" s="4" t="s">
        <v>31</v>
      </c>
      <c r="D45" s="7"/>
      <c r="E45" s="101">
        <v>10</v>
      </c>
      <c r="F45" s="10">
        <v>7.0000000000000007E-2</v>
      </c>
      <c r="G45" s="10">
        <v>6.86</v>
      </c>
      <c r="H45" s="10">
        <v>0.09</v>
      </c>
      <c r="I45" s="4">
        <v>62</v>
      </c>
      <c r="J45" s="7"/>
      <c r="K45" s="7"/>
      <c r="L45" s="7"/>
      <c r="M45" s="7">
        <v>7.0000000000000007E-2</v>
      </c>
      <c r="N45" s="7">
        <v>0.1</v>
      </c>
      <c r="O45" s="7">
        <v>1.58</v>
      </c>
      <c r="P45" s="7">
        <v>2.2599999999999998</v>
      </c>
      <c r="Q45" s="7">
        <v>0.03</v>
      </c>
      <c r="R45" s="7">
        <v>0.01</v>
      </c>
    </row>
    <row r="46" spans="1:20" ht="13.5" customHeight="1">
      <c r="A46" s="11">
        <v>70</v>
      </c>
      <c r="B46" t="s">
        <v>225</v>
      </c>
      <c r="D46" s="8"/>
      <c r="E46" s="91">
        <v>100</v>
      </c>
      <c r="F46" s="11">
        <v>1.1000000000000001</v>
      </c>
      <c r="G46" s="11">
        <v>0.2</v>
      </c>
      <c r="H46" s="11">
        <v>3.8</v>
      </c>
      <c r="I46" s="5">
        <v>21</v>
      </c>
      <c r="J46" s="8"/>
      <c r="K46" s="8">
        <v>0.06</v>
      </c>
      <c r="L46" s="8">
        <v>25</v>
      </c>
      <c r="M46" s="8">
        <v>0.03</v>
      </c>
      <c r="N46" s="8">
        <v>0.1</v>
      </c>
      <c r="O46" s="8">
        <v>14</v>
      </c>
      <c r="P46" s="8">
        <v>26</v>
      </c>
      <c r="Q46" s="8">
        <v>20</v>
      </c>
      <c r="R46" s="8">
        <v>0.9</v>
      </c>
    </row>
    <row r="47" spans="1:20" ht="0.75" customHeight="1">
      <c r="A47" s="11"/>
      <c r="B47" t="s">
        <v>54</v>
      </c>
      <c r="D47" s="8"/>
      <c r="E47" s="11"/>
      <c r="F47" s="11"/>
      <c r="G47" s="11"/>
      <c r="H47" s="11"/>
      <c r="I47" s="5"/>
      <c r="J47" s="8"/>
      <c r="K47" s="8"/>
      <c r="L47" s="8"/>
      <c r="M47" s="8"/>
      <c r="N47" s="8"/>
      <c r="O47" s="8"/>
      <c r="P47" s="8"/>
      <c r="Q47" s="8"/>
      <c r="R47" s="8"/>
    </row>
    <row r="48" spans="1:20">
      <c r="A48" s="11">
        <v>284</v>
      </c>
      <c r="B48" t="s">
        <v>40</v>
      </c>
      <c r="D48" s="8"/>
      <c r="E48" s="91" t="s">
        <v>253</v>
      </c>
      <c r="F48" s="11">
        <v>13.31</v>
      </c>
      <c r="G48" s="11">
        <v>17.48</v>
      </c>
      <c r="H48" s="11">
        <v>25.73</v>
      </c>
      <c r="I48" s="5">
        <v>313</v>
      </c>
      <c r="J48" s="8"/>
      <c r="K48" s="8">
        <v>0.17</v>
      </c>
      <c r="L48" s="8">
        <v>13.77</v>
      </c>
      <c r="M48" s="8">
        <v>0.02</v>
      </c>
      <c r="N48" s="8">
        <v>2.6</v>
      </c>
      <c r="O48" s="8">
        <v>23.51</v>
      </c>
      <c r="P48" s="8">
        <v>184.86</v>
      </c>
      <c r="Q48" s="8">
        <v>45.67</v>
      </c>
      <c r="R48" s="8">
        <v>2.72</v>
      </c>
    </row>
    <row r="49" spans="1:20">
      <c r="A49" s="11"/>
      <c r="B49" t="s">
        <v>41</v>
      </c>
      <c r="D49" s="8"/>
      <c r="E49" s="91"/>
      <c r="F49" s="11"/>
      <c r="G49" s="11"/>
      <c r="H49" s="11"/>
      <c r="I49" s="5"/>
      <c r="J49" s="8"/>
      <c r="K49" s="8"/>
      <c r="L49" s="8"/>
      <c r="M49" s="8"/>
      <c r="N49" s="8"/>
      <c r="O49" s="8"/>
      <c r="P49" s="8"/>
      <c r="Q49" s="8"/>
      <c r="R49" s="8"/>
    </row>
    <row r="50" spans="1:20">
      <c r="A50" s="11">
        <v>386</v>
      </c>
      <c r="B50" t="s">
        <v>59</v>
      </c>
      <c r="D50" s="8"/>
      <c r="E50" s="91" t="s">
        <v>57</v>
      </c>
      <c r="F50" s="11">
        <v>2.8</v>
      </c>
      <c r="G50" s="11">
        <v>2.5</v>
      </c>
      <c r="H50" s="11">
        <v>3.6</v>
      </c>
      <c r="I50" s="5">
        <v>50</v>
      </c>
      <c r="J50" s="8"/>
      <c r="K50" s="8">
        <v>0.3</v>
      </c>
      <c r="L50" s="8">
        <v>0.01</v>
      </c>
      <c r="M50" s="8">
        <v>0.02</v>
      </c>
      <c r="N50" s="8">
        <v>0.3</v>
      </c>
      <c r="O50" s="8">
        <v>148</v>
      </c>
      <c r="P50" s="8">
        <v>180</v>
      </c>
      <c r="Q50" s="8">
        <v>1</v>
      </c>
      <c r="R50" s="8">
        <v>0.01</v>
      </c>
    </row>
    <row r="51" spans="1:20">
      <c r="A51" s="11"/>
      <c r="B51" t="s">
        <v>44</v>
      </c>
      <c r="D51" s="8"/>
      <c r="E51" s="91">
        <v>80</v>
      </c>
      <c r="F51" s="11">
        <v>9.07</v>
      </c>
      <c r="G51" s="11">
        <v>1.71</v>
      </c>
      <c r="H51" s="11">
        <v>39.47</v>
      </c>
      <c r="I51" s="5">
        <v>211</v>
      </c>
      <c r="J51" s="8"/>
      <c r="K51" s="8">
        <v>0.02</v>
      </c>
      <c r="L51" s="8">
        <v>0.5</v>
      </c>
      <c r="M51" s="8">
        <v>0.02</v>
      </c>
      <c r="N51" s="8">
        <v>0.72</v>
      </c>
      <c r="O51" s="8">
        <v>45.87</v>
      </c>
      <c r="P51" s="8">
        <v>95.7</v>
      </c>
      <c r="Q51" s="8">
        <v>25</v>
      </c>
      <c r="R51" s="8"/>
    </row>
    <row r="52" spans="1:20">
      <c r="A52" s="11"/>
      <c r="B52" s="5" t="s">
        <v>43</v>
      </c>
      <c r="C52" s="2"/>
      <c r="D52" s="8"/>
      <c r="E52" s="91">
        <v>30</v>
      </c>
      <c r="F52" s="11">
        <v>3.08</v>
      </c>
      <c r="G52" s="11">
        <v>0.56000000000000005</v>
      </c>
      <c r="H52" s="11">
        <v>14.96</v>
      </c>
      <c r="I52" s="5">
        <v>77</v>
      </c>
      <c r="J52" s="8"/>
      <c r="K52" s="8">
        <v>0.02</v>
      </c>
      <c r="L52" s="8">
        <v>0.2</v>
      </c>
      <c r="M52" s="8">
        <v>0.01</v>
      </c>
      <c r="N52" s="8">
        <v>0.42</v>
      </c>
      <c r="O52" s="8">
        <v>13.2</v>
      </c>
      <c r="P52" s="8">
        <v>27.6</v>
      </c>
      <c r="Q52" s="8">
        <v>4</v>
      </c>
      <c r="R52" s="8"/>
    </row>
    <row r="53" spans="1:20">
      <c r="A53" s="47"/>
      <c r="B53" s="31" t="s">
        <v>138</v>
      </c>
      <c r="C53" s="31"/>
      <c r="D53" s="46"/>
      <c r="E53" s="47"/>
      <c r="F53" s="46">
        <f>F45+F46+F48+F50+F51+F52</f>
        <v>29.43</v>
      </c>
      <c r="G53" s="47">
        <f>G45+G46+G48+G50+G51+G52</f>
        <v>29.31</v>
      </c>
      <c r="H53" s="46">
        <f>H45+H46+H48+H50+H51+H52</f>
        <v>87.65</v>
      </c>
      <c r="I53" s="48">
        <f>I45+I46+I48+I50+I51+I52</f>
        <v>734</v>
      </c>
      <c r="J53" s="46"/>
      <c r="K53" s="47">
        <f>K46+K48+K50+K51+K52</f>
        <v>0.57000000000000006</v>
      </c>
      <c r="L53" s="46">
        <f>L46+L48+L50+L51+L52</f>
        <v>39.479999999999997</v>
      </c>
      <c r="M53" s="46">
        <f>M45+M46+M48+M50+M51+M52</f>
        <v>0.17</v>
      </c>
      <c r="N53" s="46">
        <f>N45+N46+N48+N50+N51+N52</f>
        <v>4.24</v>
      </c>
      <c r="O53" s="46">
        <f>O45+O46+O48+O50+O51+O52</f>
        <v>246.16</v>
      </c>
      <c r="P53" s="46">
        <f>P45+P46+P48+P50+P51+P52</f>
        <v>516.41999999999996</v>
      </c>
      <c r="Q53" s="46">
        <f>Q45+Q46+Q48+Q50+Q51+Q52</f>
        <v>95.7</v>
      </c>
      <c r="R53" s="46">
        <f>R45+R46+R48+R50</f>
        <v>3.64</v>
      </c>
    </row>
    <row r="54" spans="1:20" hidden="1">
      <c r="A54" s="10"/>
      <c r="B54" s="20" t="s">
        <v>58</v>
      </c>
      <c r="C54" s="20"/>
      <c r="D54" s="20"/>
      <c r="E54" s="7"/>
      <c r="F54" s="10"/>
      <c r="G54" s="10"/>
      <c r="H54" s="10"/>
      <c r="J54" s="7"/>
      <c r="K54" s="10"/>
      <c r="L54" s="10"/>
      <c r="M54" s="10"/>
      <c r="N54" s="10"/>
      <c r="O54" s="10"/>
      <c r="P54" s="10"/>
      <c r="Q54" s="10"/>
      <c r="R54" s="7"/>
      <c r="T54" s="2"/>
    </row>
    <row r="55" spans="1:20" hidden="1">
      <c r="A55" s="11">
        <v>386</v>
      </c>
      <c r="B55" s="29" t="s">
        <v>59</v>
      </c>
      <c r="E55" s="8" t="s">
        <v>57</v>
      </c>
      <c r="F55" s="11">
        <v>2.8</v>
      </c>
      <c r="G55" s="11">
        <v>2.5</v>
      </c>
      <c r="H55" s="11">
        <v>3.6</v>
      </c>
      <c r="I55">
        <v>50</v>
      </c>
      <c r="J55" s="8"/>
      <c r="K55" s="11">
        <v>0.3</v>
      </c>
      <c r="L55" s="11">
        <v>0.01</v>
      </c>
      <c r="M55" s="11">
        <v>0.02</v>
      </c>
      <c r="N55" s="11">
        <v>0.3</v>
      </c>
      <c r="O55" s="11">
        <v>148</v>
      </c>
      <c r="P55" s="11">
        <v>180</v>
      </c>
      <c r="Q55" s="11">
        <v>1</v>
      </c>
      <c r="R55" s="8">
        <v>0.01</v>
      </c>
    </row>
    <row r="56" spans="1:20" hidden="1">
      <c r="A56" s="11"/>
      <c r="C56" s="1" t="s">
        <v>60</v>
      </c>
      <c r="E56" s="8"/>
      <c r="F56" s="18">
        <v>2.8</v>
      </c>
      <c r="G56" s="11">
        <v>2.5</v>
      </c>
      <c r="H56" s="11">
        <v>3.6</v>
      </c>
      <c r="I56">
        <v>50</v>
      </c>
      <c r="J56" s="8"/>
      <c r="K56" s="11">
        <v>0.3</v>
      </c>
      <c r="L56" s="11">
        <v>0.01</v>
      </c>
      <c r="M56" s="11">
        <v>0.02</v>
      </c>
      <c r="N56" s="11">
        <v>0.3</v>
      </c>
      <c r="O56" s="11">
        <v>148</v>
      </c>
      <c r="P56" s="11">
        <v>180</v>
      </c>
      <c r="Q56" s="11">
        <v>1</v>
      </c>
      <c r="R56" s="9">
        <v>0.01</v>
      </c>
    </row>
    <row r="57" spans="1:20">
      <c r="A57" s="16"/>
      <c r="B57" s="31" t="s">
        <v>61</v>
      </c>
      <c r="C57" s="14"/>
      <c r="D57" s="14"/>
      <c r="E57" s="15"/>
      <c r="F57" s="47">
        <f>F53+F44+F38+F28+F24</f>
        <v>102.23999999999998</v>
      </c>
      <c r="G57" s="47">
        <f>G53+G44+G38+G28+G24</f>
        <v>92.799999999999983</v>
      </c>
      <c r="H57" s="47">
        <f>H53+H44+H38+H28+H24</f>
        <v>483.19</v>
      </c>
      <c r="I57" s="31">
        <f>I53+I44:J44+I38:J38+I28:J28+I24:J24</f>
        <v>3098</v>
      </c>
      <c r="J57" s="15"/>
      <c r="K57" s="47">
        <f t="shared" ref="K57:R57" si="2">K53+K44+K38+K28+K24</f>
        <v>1.4300000000000002</v>
      </c>
      <c r="L57" s="47">
        <f t="shared" si="2"/>
        <v>76.11999999999999</v>
      </c>
      <c r="M57" s="47">
        <f t="shared" si="2"/>
        <v>0.83</v>
      </c>
      <c r="N57" s="47">
        <f t="shared" si="2"/>
        <v>12.14</v>
      </c>
      <c r="O57" s="47">
        <f t="shared" si="2"/>
        <v>1546.5</v>
      </c>
      <c r="P57" s="47">
        <f t="shared" si="2"/>
        <v>1665.4499999999998</v>
      </c>
      <c r="Q57" s="47">
        <f t="shared" si="2"/>
        <v>286.08999999999997</v>
      </c>
      <c r="R57" s="46">
        <f t="shared" si="2"/>
        <v>20.74</v>
      </c>
    </row>
    <row r="58" spans="1:20">
      <c r="A58" s="4"/>
    </row>
    <row r="59" spans="1:20">
      <c r="K59" s="1" t="s">
        <v>62</v>
      </c>
    </row>
    <row r="60" spans="1:20">
      <c r="A60" s="10" t="s">
        <v>9</v>
      </c>
      <c r="B60" s="3" t="s">
        <v>10</v>
      </c>
      <c r="C60" s="3"/>
      <c r="D60" s="7"/>
      <c r="E60" s="10" t="s">
        <v>12</v>
      </c>
      <c r="F60" s="13" t="s">
        <v>17</v>
      </c>
      <c r="G60" s="14"/>
      <c r="H60" s="15"/>
      <c r="I60" s="3" t="s">
        <v>18</v>
      </c>
      <c r="J60" s="7"/>
      <c r="K60" s="3"/>
      <c r="L60" s="3" t="s">
        <v>20</v>
      </c>
      <c r="M60" s="3"/>
      <c r="N60" s="15"/>
      <c r="O60" s="14" t="s">
        <v>25</v>
      </c>
      <c r="P60" s="3"/>
      <c r="Q60" s="3"/>
      <c r="R60" s="7"/>
    </row>
    <row r="61" spans="1:20">
      <c r="A61" s="8"/>
      <c r="B61" s="2" t="s">
        <v>11</v>
      </c>
      <c r="C61" s="2"/>
      <c r="D61" s="8"/>
      <c r="E61" s="11" t="s">
        <v>13</v>
      </c>
      <c r="F61" s="11" t="s">
        <v>14</v>
      </c>
      <c r="G61" s="11" t="s">
        <v>15</v>
      </c>
      <c r="H61" s="11" t="s">
        <v>16</v>
      </c>
      <c r="I61" s="17" t="s">
        <v>19</v>
      </c>
      <c r="J61" s="8"/>
      <c r="K61" s="16" t="s">
        <v>21</v>
      </c>
      <c r="L61" s="16" t="s">
        <v>22</v>
      </c>
      <c r="M61" s="16" t="s">
        <v>23</v>
      </c>
      <c r="N61" s="15" t="s">
        <v>24</v>
      </c>
      <c r="O61" s="17" t="s">
        <v>26</v>
      </c>
      <c r="P61" s="19" t="s">
        <v>27</v>
      </c>
      <c r="Q61" s="19" t="s">
        <v>28</v>
      </c>
      <c r="R61" s="15" t="s">
        <v>29</v>
      </c>
    </row>
    <row r="62" spans="1:20">
      <c r="A62" s="16">
        <v>1</v>
      </c>
      <c r="B62" s="14"/>
      <c r="C62" s="14">
        <v>2</v>
      </c>
      <c r="D62" s="15"/>
      <c r="E62" s="16">
        <v>3</v>
      </c>
      <c r="F62" s="16">
        <v>4</v>
      </c>
      <c r="G62" s="16">
        <v>5</v>
      </c>
      <c r="H62" s="16">
        <v>6</v>
      </c>
      <c r="I62" s="13">
        <v>7</v>
      </c>
      <c r="J62" s="15"/>
      <c r="K62" s="16">
        <v>8</v>
      </c>
      <c r="L62" s="16">
        <v>9</v>
      </c>
      <c r="M62" s="16">
        <v>10</v>
      </c>
      <c r="N62" s="15">
        <v>11</v>
      </c>
      <c r="O62" s="16">
        <v>12</v>
      </c>
      <c r="P62" s="16">
        <v>13</v>
      </c>
      <c r="Q62" s="16">
        <v>14</v>
      </c>
      <c r="R62" s="9">
        <v>15</v>
      </c>
    </row>
    <row r="63" spans="1:20">
      <c r="A63" s="22"/>
      <c r="B63" s="20"/>
      <c r="C63" s="20" t="s">
        <v>30</v>
      </c>
      <c r="D63" s="21"/>
      <c r="E63" s="10"/>
      <c r="F63" s="10"/>
      <c r="G63" s="10"/>
      <c r="I63" s="4"/>
      <c r="K63" s="10"/>
      <c r="M63" s="10"/>
      <c r="O63" s="10"/>
      <c r="P63" s="7"/>
      <c r="Q63" s="7"/>
      <c r="R63" s="10"/>
    </row>
    <row r="64" spans="1:20">
      <c r="A64" s="23">
        <v>14</v>
      </c>
      <c r="B64" t="s">
        <v>31</v>
      </c>
      <c r="D64" s="8"/>
      <c r="E64" s="11">
        <v>10</v>
      </c>
      <c r="F64" s="11">
        <v>7.0000000000000007E-2</v>
      </c>
      <c r="G64" s="28">
        <v>6.86</v>
      </c>
      <c r="H64" s="5">
        <v>0.09</v>
      </c>
      <c r="I64" s="5">
        <v>62</v>
      </c>
      <c r="K64" s="11"/>
      <c r="L64" s="2"/>
      <c r="M64" s="43">
        <v>7.0000000000000007E-2</v>
      </c>
      <c r="N64">
        <v>0.1</v>
      </c>
      <c r="O64" s="11">
        <v>1.58</v>
      </c>
      <c r="P64" s="8">
        <v>2.2599999999999998</v>
      </c>
      <c r="Q64" s="11">
        <v>0.03</v>
      </c>
      <c r="R64" s="8">
        <v>0.01</v>
      </c>
    </row>
    <row r="65" spans="1:21">
      <c r="A65" s="24">
        <v>340</v>
      </c>
      <c r="B65" t="s">
        <v>63</v>
      </c>
      <c r="D65" s="8"/>
      <c r="E65" s="91" t="s">
        <v>187</v>
      </c>
      <c r="F65" s="11">
        <v>10.38</v>
      </c>
      <c r="G65" s="11">
        <v>12.37</v>
      </c>
      <c r="H65" s="5">
        <v>1.84</v>
      </c>
      <c r="I65" s="5">
        <v>160</v>
      </c>
      <c r="K65" s="11">
        <v>0.3</v>
      </c>
      <c r="L65" s="8">
        <v>0.1</v>
      </c>
      <c r="M65" s="11">
        <v>0.02</v>
      </c>
      <c r="N65" s="29">
        <v>0.4</v>
      </c>
      <c r="O65" s="11">
        <v>45</v>
      </c>
      <c r="P65" s="8">
        <v>60</v>
      </c>
      <c r="Q65" s="11">
        <v>0.02</v>
      </c>
      <c r="R65" s="8">
        <v>0.04</v>
      </c>
    </row>
    <row r="66" spans="1:21">
      <c r="A66" s="8">
        <v>196</v>
      </c>
      <c r="B66" t="s">
        <v>276</v>
      </c>
      <c r="D66" s="8"/>
      <c r="E66" s="91" t="s">
        <v>254</v>
      </c>
      <c r="F66" s="11">
        <v>4.5199999999999996</v>
      </c>
      <c r="G66" s="11">
        <v>14.19</v>
      </c>
      <c r="H66" s="5">
        <v>73.37</v>
      </c>
      <c r="I66" s="5">
        <v>439</v>
      </c>
      <c r="K66" s="11">
        <v>0.05</v>
      </c>
      <c r="L66" s="8">
        <v>0.52</v>
      </c>
      <c r="M66" s="11">
        <v>0.04</v>
      </c>
      <c r="N66" s="29">
        <v>1.2</v>
      </c>
      <c r="O66" s="11">
        <v>449.82</v>
      </c>
      <c r="P66" s="8">
        <v>108.5</v>
      </c>
      <c r="Q66" s="11">
        <v>53.31</v>
      </c>
      <c r="R66" s="8">
        <v>5.22</v>
      </c>
    </row>
    <row r="67" spans="1:21" hidden="1">
      <c r="A67" s="25"/>
      <c r="B67" t="s">
        <v>34</v>
      </c>
      <c r="D67" s="8"/>
      <c r="E67" s="91"/>
      <c r="F67" s="11"/>
      <c r="G67" s="11"/>
      <c r="H67" s="5"/>
      <c r="I67" s="5"/>
      <c r="K67" s="11"/>
      <c r="L67" s="8"/>
      <c r="M67" s="11"/>
      <c r="O67" s="11"/>
      <c r="P67" s="8"/>
      <c r="Q67" s="11"/>
      <c r="R67" s="8"/>
    </row>
    <row r="68" spans="1:21">
      <c r="A68" s="27">
        <v>378</v>
      </c>
      <c r="B68" t="s">
        <v>64</v>
      </c>
      <c r="D68" s="8"/>
      <c r="E68" s="91" t="s">
        <v>185</v>
      </c>
      <c r="F68" s="11">
        <v>1.41</v>
      </c>
      <c r="G68" s="11">
        <v>1.43</v>
      </c>
      <c r="H68" s="5">
        <v>15</v>
      </c>
      <c r="I68" s="5">
        <v>83</v>
      </c>
      <c r="K68" s="11">
        <v>0.01</v>
      </c>
      <c r="L68" s="8">
        <v>0.26</v>
      </c>
      <c r="M68" s="11">
        <v>0.01</v>
      </c>
      <c r="O68" s="11">
        <v>40.26</v>
      </c>
      <c r="P68" s="8">
        <v>20.149999999999999</v>
      </c>
      <c r="Q68" s="11"/>
      <c r="R68" s="8"/>
    </row>
    <row r="69" spans="1:21">
      <c r="A69" s="26"/>
      <c r="B69" t="s">
        <v>36</v>
      </c>
      <c r="D69" s="9"/>
      <c r="E69" s="91">
        <v>90</v>
      </c>
      <c r="F69" s="11">
        <v>10.199999999999999</v>
      </c>
      <c r="G69" s="11">
        <v>1.92</v>
      </c>
      <c r="H69" s="5">
        <v>44.4</v>
      </c>
      <c r="I69" s="6">
        <v>237</v>
      </c>
      <c r="J69" s="78"/>
      <c r="K69" s="11">
        <v>0.02</v>
      </c>
      <c r="L69" s="8">
        <v>0.6</v>
      </c>
      <c r="M69" s="11">
        <v>0.03</v>
      </c>
      <c r="N69" s="12">
        <v>0.8</v>
      </c>
      <c r="O69" s="8">
        <v>51.6</v>
      </c>
      <c r="P69" s="8">
        <v>100.08</v>
      </c>
      <c r="Q69" s="12">
        <v>30</v>
      </c>
      <c r="R69" s="12"/>
    </row>
    <row r="70" spans="1:21">
      <c r="A70" s="13"/>
      <c r="B70" s="31" t="s">
        <v>38</v>
      </c>
      <c r="C70" s="31"/>
      <c r="D70" s="15"/>
      <c r="E70" s="102"/>
      <c r="F70" s="47">
        <f>F64+F65+F66+F68+F69</f>
        <v>26.58</v>
      </c>
      <c r="G70" s="47">
        <f>G64+G65+G66+G68+G69</f>
        <v>36.770000000000003</v>
      </c>
      <c r="H70" s="47">
        <f>H64+H65+H66+H68+H69</f>
        <v>134.70000000000002</v>
      </c>
      <c r="I70" s="48">
        <f>I64+I65+I66+I68+I69</f>
        <v>981</v>
      </c>
      <c r="J70" s="15"/>
      <c r="K70" s="47">
        <f>K65+K66+K68+K69</f>
        <v>0.38</v>
      </c>
      <c r="L70" s="47">
        <f>L65+L66+L68+L69</f>
        <v>1.48</v>
      </c>
      <c r="M70" s="47">
        <f>M64+M65+M66+M68+M69</f>
        <v>0.17</v>
      </c>
      <c r="N70" s="47">
        <f>N64+N65+N66+N69</f>
        <v>2.5</v>
      </c>
      <c r="O70" s="47">
        <f>O64+O65+O66+O68+O69</f>
        <v>588.26</v>
      </c>
      <c r="P70" s="47">
        <f>P64+P65+P66+P68+P69</f>
        <v>290.99</v>
      </c>
      <c r="Q70" s="47">
        <f>Q64+Q65+Q66+Q69</f>
        <v>83.36</v>
      </c>
      <c r="R70" s="47">
        <f>R64+R65+R66</f>
        <v>5.27</v>
      </c>
    </row>
    <row r="71" spans="1:21">
      <c r="A71" s="10"/>
      <c r="B71" s="89" t="s">
        <v>182</v>
      </c>
      <c r="C71" s="89"/>
      <c r="D71" s="30"/>
      <c r="E71" s="101"/>
      <c r="F71" s="67"/>
      <c r="G71" s="88"/>
      <c r="H71" s="87"/>
      <c r="I71" s="67"/>
      <c r="J71" s="67"/>
      <c r="K71" s="87"/>
      <c r="L71" s="67"/>
      <c r="M71" s="87"/>
      <c r="N71" s="67"/>
      <c r="O71" s="87"/>
      <c r="P71" s="67"/>
      <c r="Q71" s="87"/>
      <c r="R71" s="87"/>
    </row>
    <row r="72" spans="1:21">
      <c r="A72" s="11">
        <v>421</v>
      </c>
      <c r="B72" t="s">
        <v>72</v>
      </c>
      <c r="D72" s="8"/>
      <c r="E72" s="91" t="s">
        <v>124</v>
      </c>
      <c r="F72" s="11">
        <v>5.13</v>
      </c>
      <c r="G72" s="11">
        <v>0.93</v>
      </c>
      <c r="H72" s="11">
        <v>24.93</v>
      </c>
      <c r="I72" s="5">
        <v>128</v>
      </c>
      <c r="J72" s="8"/>
      <c r="K72" s="8"/>
      <c r="L72" s="8"/>
      <c r="M72" s="8">
        <v>0.03</v>
      </c>
      <c r="N72" s="8">
        <v>2</v>
      </c>
      <c r="O72" s="8">
        <v>22</v>
      </c>
      <c r="P72" s="8">
        <v>100.3</v>
      </c>
      <c r="Q72" s="8">
        <v>18</v>
      </c>
      <c r="R72" s="8"/>
    </row>
    <row r="73" spans="1:21">
      <c r="A73" s="11">
        <v>382</v>
      </c>
      <c r="B73" s="85" t="s">
        <v>73</v>
      </c>
      <c r="C73" s="36"/>
      <c r="D73" s="9"/>
      <c r="E73" s="91">
        <v>200</v>
      </c>
      <c r="F73" s="12">
        <v>17.71</v>
      </c>
      <c r="G73" s="11">
        <v>17.16</v>
      </c>
      <c r="H73" s="11">
        <v>110</v>
      </c>
      <c r="I73" s="51">
        <v>450</v>
      </c>
      <c r="J73" s="12"/>
      <c r="K73" s="17">
        <v>0.16</v>
      </c>
      <c r="L73" s="12">
        <v>0.6</v>
      </c>
      <c r="M73" s="18">
        <v>7.0000000000000007E-2</v>
      </c>
      <c r="N73" s="12">
        <v>0.6</v>
      </c>
      <c r="O73" s="18">
        <v>339.62</v>
      </c>
      <c r="P73" s="12">
        <v>300.20999999999998</v>
      </c>
      <c r="Q73" s="18">
        <v>74.13</v>
      </c>
      <c r="R73" s="11">
        <v>0.1</v>
      </c>
      <c r="U73">
        <v>2</v>
      </c>
    </row>
    <row r="74" spans="1:21">
      <c r="A74" s="16"/>
      <c r="B74" s="31" t="s">
        <v>183</v>
      </c>
      <c r="C74" s="31"/>
      <c r="D74" s="15"/>
      <c r="E74" s="101"/>
      <c r="F74" s="47">
        <f>F72+F73</f>
        <v>22.84</v>
      </c>
      <c r="G74" s="88">
        <f>G72+G73</f>
        <v>18.09</v>
      </c>
      <c r="H74" s="87">
        <f>H72+H73</f>
        <v>134.93</v>
      </c>
      <c r="I74" s="73">
        <f>I72:J72+I73</f>
        <v>578</v>
      </c>
      <c r="J74" s="75"/>
      <c r="K74" s="87">
        <f>K73</f>
        <v>0.16</v>
      </c>
      <c r="L74" s="76">
        <f>L73</f>
        <v>0.6</v>
      </c>
      <c r="M74" s="87">
        <f>M72+M73</f>
        <v>0.1</v>
      </c>
      <c r="N74" s="76">
        <f>N72+N73</f>
        <v>2.6</v>
      </c>
      <c r="O74" s="87">
        <f>O72+O73</f>
        <v>361.62</v>
      </c>
      <c r="P74" s="76">
        <f>P72+P73</f>
        <v>400.51</v>
      </c>
      <c r="Q74" s="87">
        <f>Q72+Q73</f>
        <v>92.13</v>
      </c>
      <c r="R74" s="87">
        <f>R73</f>
        <v>0.1</v>
      </c>
    </row>
    <row r="75" spans="1:21">
      <c r="A75" s="10"/>
      <c r="B75" s="30" t="s">
        <v>39</v>
      </c>
      <c r="C75" s="30"/>
      <c r="D75" s="30"/>
      <c r="E75" s="101"/>
      <c r="F75" s="2"/>
      <c r="G75" s="4"/>
      <c r="H75" s="10"/>
      <c r="I75" s="2"/>
      <c r="J75" s="2"/>
      <c r="K75" s="10"/>
      <c r="L75" s="2"/>
      <c r="M75" s="10"/>
      <c r="N75" s="2"/>
      <c r="O75" s="10"/>
      <c r="P75" s="2"/>
      <c r="Q75" s="10"/>
      <c r="R75" s="10"/>
    </row>
    <row r="76" spans="1:21" ht="14.25" customHeight="1">
      <c r="A76" s="11">
        <v>74</v>
      </c>
      <c r="B76" s="29" t="s">
        <v>193</v>
      </c>
      <c r="C76" s="2"/>
      <c r="D76" s="2"/>
      <c r="E76" s="91">
        <v>100</v>
      </c>
      <c r="F76" s="29">
        <v>1.64</v>
      </c>
      <c r="G76" s="5">
        <v>4.9000000000000004</v>
      </c>
      <c r="H76" s="18">
        <v>7.53</v>
      </c>
      <c r="I76" s="29">
        <v>81</v>
      </c>
      <c r="K76" s="11">
        <v>0.05</v>
      </c>
      <c r="L76">
        <v>9.16</v>
      </c>
      <c r="M76" s="11">
        <v>0.03</v>
      </c>
      <c r="N76" s="29">
        <v>0.8</v>
      </c>
      <c r="O76" s="18">
        <v>32.53</v>
      </c>
      <c r="P76" s="29">
        <v>39.74</v>
      </c>
      <c r="Q76" s="18">
        <v>18.97</v>
      </c>
      <c r="R76" s="18">
        <v>0.71</v>
      </c>
    </row>
    <row r="77" spans="1:21">
      <c r="A77" s="11">
        <v>82</v>
      </c>
      <c r="B77" s="29" t="s">
        <v>65</v>
      </c>
      <c r="E77" s="91">
        <v>300</v>
      </c>
      <c r="F77" s="29">
        <v>2.27</v>
      </c>
      <c r="G77" s="5">
        <v>4.29</v>
      </c>
      <c r="H77" s="18">
        <v>14.5</v>
      </c>
      <c r="I77" s="29">
        <v>106</v>
      </c>
      <c r="K77" s="11">
        <v>0.04</v>
      </c>
      <c r="L77">
        <v>2.5</v>
      </c>
      <c r="M77" s="11">
        <v>0.05</v>
      </c>
      <c r="N77" s="29">
        <v>0.96</v>
      </c>
      <c r="O77" s="18">
        <v>46.99</v>
      </c>
      <c r="P77" s="29">
        <v>58.52</v>
      </c>
      <c r="Q77" s="18">
        <v>2</v>
      </c>
      <c r="R77" s="18">
        <v>0.01</v>
      </c>
    </row>
    <row r="78" spans="1:21">
      <c r="A78" s="11">
        <v>229</v>
      </c>
      <c r="B78" s="29" t="s">
        <v>268</v>
      </c>
      <c r="E78" s="91" t="s">
        <v>255</v>
      </c>
      <c r="F78" s="29">
        <v>19.239999999999998</v>
      </c>
      <c r="G78" s="5">
        <v>9.7899999999999991</v>
      </c>
      <c r="H78" s="18">
        <v>8.6999999999999993</v>
      </c>
      <c r="I78" s="29">
        <v>200</v>
      </c>
      <c r="K78" s="11">
        <v>0.06</v>
      </c>
      <c r="M78" s="11">
        <v>0.03</v>
      </c>
      <c r="O78" s="18">
        <v>48</v>
      </c>
      <c r="P78" s="29">
        <v>207</v>
      </c>
      <c r="Q78" s="18">
        <v>44</v>
      </c>
      <c r="R78" s="18">
        <v>2.9</v>
      </c>
    </row>
    <row r="79" spans="1:21">
      <c r="A79" s="11"/>
      <c r="B79" s="29" t="s">
        <v>66</v>
      </c>
      <c r="E79" s="91"/>
      <c r="G79" s="5"/>
      <c r="H79" s="11"/>
      <c r="K79" s="11"/>
      <c r="M79" s="11"/>
      <c r="O79" s="11"/>
      <c r="Q79" s="11"/>
      <c r="R79" s="11"/>
    </row>
    <row r="80" spans="1:21">
      <c r="A80" s="11">
        <v>128</v>
      </c>
      <c r="B80" s="29" t="s">
        <v>68</v>
      </c>
      <c r="E80" s="91" t="s">
        <v>252</v>
      </c>
      <c r="F80">
        <v>3.93</v>
      </c>
      <c r="G80" s="5">
        <v>5.32</v>
      </c>
      <c r="H80" s="11">
        <v>26.13</v>
      </c>
      <c r="I80">
        <v>168</v>
      </c>
      <c r="K80" s="11">
        <v>0.16</v>
      </c>
      <c r="L80">
        <v>3.56</v>
      </c>
      <c r="M80" s="11">
        <v>0.02</v>
      </c>
      <c r="N80">
        <v>0.2</v>
      </c>
      <c r="O80" s="11">
        <v>45.81</v>
      </c>
      <c r="P80">
        <v>108.24</v>
      </c>
      <c r="Q80" s="11">
        <v>37.03</v>
      </c>
      <c r="R80" s="11">
        <v>1.32</v>
      </c>
    </row>
    <row r="81" spans="1:21">
      <c r="A81" s="11">
        <v>343</v>
      </c>
      <c r="B81" s="29" t="s">
        <v>69</v>
      </c>
      <c r="E81" s="91">
        <v>200</v>
      </c>
      <c r="F81">
        <v>0.76</v>
      </c>
      <c r="G81" s="5">
        <v>0.75</v>
      </c>
      <c r="H81" s="11">
        <v>126.82</v>
      </c>
      <c r="I81">
        <v>517</v>
      </c>
      <c r="K81" s="11">
        <v>0.05</v>
      </c>
      <c r="L81">
        <v>30</v>
      </c>
      <c r="M81" s="11">
        <v>0.03</v>
      </c>
      <c r="N81">
        <v>0.2</v>
      </c>
      <c r="O81" s="11">
        <v>30.96</v>
      </c>
      <c r="P81">
        <v>19.8</v>
      </c>
      <c r="Q81" s="11">
        <v>16.2</v>
      </c>
      <c r="R81" s="11">
        <v>4.28</v>
      </c>
    </row>
    <row r="82" spans="1:21">
      <c r="A82" s="8"/>
      <c r="B82" s="29" t="s">
        <v>44</v>
      </c>
      <c r="D82" s="8"/>
      <c r="E82" s="91">
        <v>30</v>
      </c>
      <c r="F82">
        <v>3.4</v>
      </c>
      <c r="G82" s="5">
        <v>0.64</v>
      </c>
      <c r="H82" s="11">
        <v>14.8</v>
      </c>
      <c r="I82">
        <v>79</v>
      </c>
      <c r="K82" s="11">
        <v>0.11</v>
      </c>
      <c r="M82" s="11">
        <v>0.01</v>
      </c>
      <c r="N82">
        <v>0.67</v>
      </c>
      <c r="O82" s="11">
        <v>17.2</v>
      </c>
      <c r="P82">
        <v>105.6</v>
      </c>
      <c r="Q82" s="11">
        <v>10</v>
      </c>
      <c r="R82" s="11"/>
    </row>
    <row r="83" spans="1:21">
      <c r="A83" s="50"/>
      <c r="B83" s="49" t="s">
        <v>43</v>
      </c>
      <c r="C83" s="45"/>
      <c r="D83" s="9"/>
      <c r="E83" s="110">
        <v>90</v>
      </c>
      <c r="F83" s="12">
        <v>9.24</v>
      </c>
      <c r="G83" s="36">
        <v>1.68</v>
      </c>
      <c r="H83" s="12">
        <v>44.88</v>
      </c>
      <c r="I83" s="36">
        <v>231</v>
      </c>
      <c r="J83" s="9"/>
      <c r="K83" s="36">
        <v>0.02</v>
      </c>
      <c r="L83" s="12">
        <v>0.6</v>
      </c>
      <c r="M83" s="36">
        <v>0.03</v>
      </c>
      <c r="N83" s="12">
        <v>1.6</v>
      </c>
      <c r="O83" s="36">
        <v>39.6</v>
      </c>
      <c r="P83" s="12">
        <v>130</v>
      </c>
      <c r="Q83" s="36">
        <v>12</v>
      </c>
      <c r="R83" s="12"/>
    </row>
    <row r="84" spans="1:21">
      <c r="A84" s="16"/>
      <c r="B84" s="53" t="s">
        <v>70</v>
      </c>
      <c r="C84" s="54"/>
      <c r="D84" s="38"/>
      <c r="E84" s="104"/>
      <c r="F84" s="31">
        <f>F76+F77+F78+F80+F81+F82+F83</f>
        <v>40.479999999999997</v>
      </c>
      <c r="G84" s="47">
        <f>G76+G77+G78+G80+G81+G82+G83</f>
        <v>27.37</v>
      </c>
      <c r="H84" s="47">
        <f>H76+H77+H78+H80+H81+H82+H83</f>
        <v>243.36</v>
      </c>
      <c r="I84" s="32">
        <f>I76+I77+I78+I80+I81+I82+I83</f>
        <v>1382</v>
      </c>
      <c r="J84" s="15"/>
      <c r="K84" s="32">
        <f>K76+K77+K78+K80+K81+K82+K83</f>
        <v>0.49</v>
      </c>
      <c r="L84" s="47">
        <f>L76+L77+L80+L81+L83</f>
        <v>45.82</v>
      </c>
      <c r="M84" s="32">
        <f>M76+M77+M78+M80+M81+M82+M83</f>
        <v>0.2</v>
      </c>
      <c r="N84" s="47">
        <f>N76+N77+N80+N81+N82+N83</f>
        <v>4.43</v>
      </c>
      <c r="O84" s="55">
        <f>O76+O77+O78+O80+O81+O82+O83</f>
        <v>261.09000000000003</v>
      </c>
      <c r="P84" s="47">
        <f>P76+P77+P78+P80+P81+P82+P83</f>
        <v>668.9</v>
      </c>
      <c r="Q84" s="56">
        <f>Q76+Q77+Q78+Q80+Q81+Q82+Q83</f>
        <v>140.19999999999999</v>
      </c>
      <c r="R84" s="47">
        <f>R76+R77+R78+R80+R81+R83</f>
        <v>9.2200000000000006</v>
      </c>
    </row>
    <row r="85" spans="1:21">
      <c r="A85" s="11"/>
      <c r="B85" s="58" t="s">
        <v>71</v>
      </c>
      <c r="C85" s="44"/>
      <c r="D85" s="44"/>
      <c r="E85" s="91"/>
      <c r="G85" s="11"/>
      <c r="H85" s="11"/>
      <c r="I85" s="2"/>
      <c r="J85" s="8"/>
      <c r="L85" s="11"/>
      <c r="N85" s="11"/>
      <c r="P85" s="11"/>
      <c r="R85" s="11"/>
    </row>
    <row r="86" spans="1:21">
      <c r="A86" s="11"/>
      <c r="B86" s="81" t="s">
        <v>56</v>
      </c>
      <c r="C86" s="34"/>
      <c r="D86" s="34"/>
      <c r="E86" s="91" t="s">
        <v>57</v>
      </c>
      <c r="F86">
        <v>0.75</v>
      </c>
      <c r="G86" s="11"/>
      <c r="H86" s="11">
        <v>20.57</v>
      </c>
      <c r="I86" s="29">
        <v>85</v>
      </c>
      <c r="J86" s="8"/>
      <c r="K86" s="29">
        <v>0.01</v>
      </c>
      <c r="L86" s="11">
        <v>1.01</v>
      </c>
      <c r="M86" s="29">
        <v>0.01</v>
      </c>
      <c r="N86" s="11">
        <v>0.1</v>
      </c>
      <c r="O86" s="17">
        <v>11.12</v>
      </c>
      <c r="P86" s="11">
        <v>15.14</v>
      </c>
      <c r="Q86" s="18">
        <v>1.44</v>
      </c>
      <c r="R86" s="11">
        <v>0.2</v>
      </c>
    </row>
    <row r="87" spans="1:21">
      <c r="A87" s="11">
        <v>338</v>
      </c>
      <c r="B87" s="29" t="s">
        <v>227</v>
      </c>
      <c r="E87" s="91" t="s">
        <v>57</v>
      </c>
      <c r="F87">
        <v>0.86</v>
      </c>
      <c r="G87" s="11">
        <v>0.19</v>
      </c>
      <c r="H87" s="11">
        <v>7.37</v>
      </c>
      <c r="I87" s="2">
        <v>35</v>
      </c>
      <c r="J87" s="8"/>
      <c r="K87">
        <v>0.03</v>
      </c>
      <c r="L87" s="11">
        <v>20</v>
      </c>
      <c r="M87">
        <v>0.03</v>
      </c>
      <c r="N87" s="11">
        <v>0.4</v>
      </c>
      <c r="O87">
        <v>20.6</v>
      </c>
      <c r="P87" s="11">
        <v>10.7</v>
      </c>
      <c r="Q87">
        <v>11.7</v>
      </c>
      <c r="R87" s="11">
        <v>0.27</v>
      </c>
      <c r="U87">
        <v>2</v>
      </c>
    </row>
    <row r="88" spans="1:21">
      <c r="A88" s="37"/>
      <c r="B88" s="53" t="s">
        <v>74</v>
      </c>
      <c r="C88" s="38"/>
      <c r="D88" s="39"/>
      <c r="E88" s="109"/>
      <c r="F88" s="31">
        <f>F86+F87</f>
        <v>1.6099999999999999</v>
      </c>
      <c r="G88" s="31">
        <f>G87</f>
        <v>0.19</v>
      </c>
      <c r="H88" s="31">
        <f>H86+H87</f>
        <v>27.94</v>
      </c>
      <c r="I88" s="31">
        <f>I86+I87</f>
        <v>120</v>
      </c>
      <c r="J88" s="2"/>
      <c r="K88" s="31">
        <f t="shared" ref="K88:R88" si="3">K86+K87</f>
        <v>0.04</v>
      </c>
      <c r="L88" s="31">
        <f t="shared" si="3"/>
        <v>21.01</v>
      </c>
      <c r="M88" s="31">
        <f t="shared" si="3"/>
        <v>0.04</v>
      </c>
      <c r="N88" s="31">
        <f t="shared" si="3"/>
        <v>0.5</v>
      </c>
      <c r="O88" s="31">
        <f t="shared" si="3"/>
        <v>31.72</v>
      </c>
      <c r="P88" s="31">
        <f t="shared" si="3"/>
        <v>25.84</v>
      </c>
      <c r="Q88" s="31">
        <f t="shared" si="3"/>
        <v>13.139999999999999</v>
      </c>
      <c r="R88" s="46">
        <f t="shared" si="3"/>
        <v>0.47000000000000003</v>
      </c>
    </row>
    <row r="89" spans="1:21">
      <c r="A89" s="10"/>
      <c r="B89" s="30"/>
      <c r="C89" s="60" t="s">
        <v>75</v>
      </c>
      <c r="D89" s="21"/>
      <c r="E89" s="101"/>
      <c r="F89" s="10"/>
      <c r="G89" s="10"/>
      <c r="H89" s="10"/>
      <c r="I89" s="4"/>
      <c r="J89" s="7"/>
      <c r="K89" s="7"/>
      <c r="L89" s="7"/>
      <c r="M89" s="7"/>
      <c r="N89" s="7"/>
      <c r="O89" s="7"/>
      <c r="P89" s="7"/>
      <c r="Q89" s="7"/>
      <c r="R89" s="7"/>
    </row>
    <row r="90" spans="1:21">
      <c r="A90" s="11">
        <v>14</v>
      </c>
      <c r="B90" t="s">
        <v>76</v>
      </c>
      <c r="D90" s="8"/>
      <c r="E90" s="91">
        <v>10</v>
      </c>
      <c r="F90" s="11">
        <v>7.0000000000000007E-2</v>
      </c>
      <c r="G90" s="11">
        <v>6.86</v>
      </c>
      <c r="H90" s="11">
        <v>0.09</v>
      </c>
      <c r="I90" s="5">
        <v>62</v>
      </c>
      <c r="J90" s="8"/>
      <c r="K90" s="8"/>
      <c r="L90" s="8"/>
      <c r="M90" s="8">
        <v>7.0000000000000007E-2</v>
      </c>
      <c r="N90" s="8">
        <v>0.1</v>
      </c>
      <c r="O90" s="8">
        <v>1.58</v>
      </c>
      <c r="P90" s="8">
        <v>2.2599999999999998</v>
      </c>
      <c r="Q90" s="8">
        <v>0.03</v>
      </c>
      <c r="R90" s="8">
        <v>0.01</v>
      </c>
    </row>
    <row r="91" spans="1:21">
      <c r="A91" s="11">
        <v>71</v>
      </c>
      <c r="B91" t="s">
        <v>285</v>
      </c>
      <c r="D91" s="8"/>
      <c r="E91" s="91">
        <v>100</v>
      </c>
      <c r="F91" s="11">
        <v>1.1000000000000001</v>
      </c>
      <c r="G91" s="11">
        <v>0.2</v>
      </c>
      <c r="H91" s="11">
        <v>3.8</v>
      </c>
      <c r="I91" s="5">
        <v>21</v>
      </c>
      <c r="J91" s="8"/>
      <c r="K91" s="8">
        <v>0.06</v>
      </c>
      <c r="L91" s="8">
        <v>25</v>
      </c>
      <c r="M91" s="8">
        <v>0.03</v>
      </c>
      <c r="N91" s="8">
        <v>0.1</v>
      </c>
      <c r="O91" s="8">
        <v>14</v>
      </c>
      <c r="P91" s="8">
        <v>26</v>
      </c>
      <c r="Q91" s="8">
        <v>20</v>
      </c>
      <c r="R91" s="8">
        <v>0.9</v>
      </c>
    </row>
    <row r="92" spans="1:21">
      <c r="A92" s="11">
        <v>290</v>
      </c>
      <c r="B92" t="s">
        <v>78</v>
      </c>
      <c r="D92" s="8"/>
      <c r="E92" s="91" t="s">
        <v>256</v>
      </c>
      <c r="F92" s="11">
        <v>18.32</v>
      </c>
      <c r="G92" s="11">
        <v>21.02</v>
      </c>
      <c r="H92" s="11">
        <v>7.76</v>
      </c>
      <c r="I92" s="5">
        <v>297</v>
      </c>
      <c r="J92" s="8"/>
      <c r="K92" s="8">
        <v>0.05</v>
      </c>
      <c r="L92" s="8">
        <v>0.93</v>
      </c>
      <c r="M92" s="8">
        <v>0.02</v>
      </c>
      <c r="N92" s="8">
        <v>2.5</v>
      </c>
      <c r="O92" s="8">
        <v>22.28</v>
      </c>
      <c r="P92" s="8">
        <v>159.66999999999999</v>
      </c>
      <c r="Q92" s="8">
        <v>23.17</v>
      </c>
      <c r="R92" s="8">
        <v>1.66</v>
      </c>
    </row>
    <row r="93" spans="1:21">
      <c r="A93" s="11">
        <v>139</v>
      </c>
      <c r="B93" t="s">
        <v>155</v>
      </c>
      <c r="D93" s="8"/>
      <c r="E93" s="91">
        <v>200</v>
      </c>
      <c r="F93" s="11">
        <v>4.4800000000000004</v>
      </c>
      <c r="G93" s="11">
        <v>7.76</v>
      </c>
      <c r="H93" s="11">
        <v>18.27</v>
      </c>
      <c r="I93" s="5">
        <v>161</v>
      </c>
      <c r="J93" s="8"/>
      <c r="K93" s="8">
        <v>0.06</v>
      </c>
      <c r="L93" s="8">
        <v>22.31</v>
      </c>
      <c r="M93" s="8">
        <v>0.04</v>
      </c>
      <c r="N93" s="8">
        <v>2</v>
      </c>
      <c r="O93" s="8">
        <v>104.32</v>
      </c>
      <c r="P93" s="8">
        <v>74.75</v>
      </c>
      <c r="Q93" s="8">
        <v>38.01</v>
      </c>
      <c r="R93" s="8">
        <v>1.48</v>
      </c>
    </row>
    <row r="94" spans="1:21" ht="0.75" customHeight="1">
      <c r="A94" s="11"/>
      <c r="B94" t="s">
        <v>80</v>
      </c>
      <c r="D94" s="8"/>
      <c r="E94" s="91"/>
      <c r="F94" s="11"/>
      <c r="G94" s="11"/>
      <c r="H94" s="11"/>
      <c r="I94" s="5"/>
      <c r="J94" s="8"/>
      <c r="K94" s="8"/>
      <c r="L94" s="8"/>
      <c r="M94" s="8"/>
      <c r="N94" s="8"/>
      <c r="O94" s="8"/>
      <c r="P94" s="8"/>
      <c r="Q94" s="8"/>
      <c r="R94" s="8"/>
    </row>
    <row r="95" spans="1:21" ht="31.5" customHeight="1">
      <c r="A95" s="11">
        <v>386</v>
      </c>
      <c r="B95" s="127" t="s">
        <v>228</v>
      </c>
      <c r="C95" s="128"/>
      <c r="D95" s="129"/>
      <c r="E95" s="91" t="s">
        <v>57</v>
      </c>
      <c r="F95" s="11">
        <v>2.8</v>
      </c>
      <c r="G95" s="11">
        <v>2.5</v>
      </c>
      <c r="H95" s="11">
        <v>9.1</v>
      </c>
      <c r="I95" s="5">
        <v>71</v>
      </c>
      <c r="J95" s="8"/>
      <c r="K95" s="8">
        <v>0.3</v>
      </c>
      <c r="L95" s="8">
        <v>0.02</v>
      </c>
      <c r="M95" s="8">
        <v>0.02</v>
      </c>
      <c r="N95" s="8">
        <v>0.3</v>
      </c>
      <c r="O95" s="8">
        <v>148</v>
      </c>
      <c r="P95" s="8">
        <v>150</v>
      </c>
      <c r="Q95" s="8">
        <v>1</v>
      </c>
      <c r="R95" s="8">
        <v>0.01</v>
      </c>
    </row>
    <row r="96" spans="1:21">
      <c r="A96" s="11"/>
      <c r="B96" s="2" t="s">
        <v>44</v>
      </c>
      <c r="C96" s="2"/>
      <c r="D96" s="8"/>
      <c r="E96" s="91">
        <v>80</v>
      </c>
      <c r="F96" s="8">
        <v>9.07</v>
      </c>
      <c r="G96" s="11">
        <v>1.71</v>
      </c>
      <c r="H96" s="8">
        <v>39.47</v>
      </c>
      <c r="I96" s="5">
        <v>211</v>
      </c>
      <c r="J96" s="8"/>
      <c r="K96" s="11">
        <v>0.02</v>
      </c>
      <c r="L96" s="8">
        <v>0.5</v>
      </c>
      <c r="M96" s="8">
        <v>0.02</v>
      </c>
      <c r="N96" s="8">
        <v>0.72</v>
      </c>
      <c r="O96" s="8">
        <v>45.87</v>
      </c>
      <c r="P96" s="8">
        <v>95.7</v>
      </c>
      <c r="Q96" s="8">
        <v>25</v>
      </c>
      <c r="R96" s="8"/>
    </row>
    <row r="97" spans="1:21">
      <c r="A97" s="8"/>
      <c r="B97" s="57" t="s">
        <v>81</v>
      </c>
      <c r="C97" s="57"/>
      <c r="D97" s="8"/>
      <c r="E97" s="91">
        <v>30</v>
      </c>
      <c r="F97" s="11">
        <v>3.08</v>
      </c>
      <c r="G97" s="11">
        <v>0.56000000000000005</v>
      </c>
      <c r="H97" s="5">
        <v>14.96</v>
      </c>
      <c r="I97" s="29">
        <v>77</v>
      </c>
      <c r="J97" s="8"/>
      <c r="K97" s="11">
        <v>0.02</v>
      </c>
      <c r="L97" s="11">
        <v>0.2</v>
      </c>
      <c r="M97" s="11">
        <v>0.01</v>
      </c>
      <c r="N97" s="11">
        <v>0.42</v>
      </c>
      <c r="O97" s="11">
        <v>13.2</v>
      </c>
      <c r="P97" s="11">
        <v>27.6</v>
      </c>
      <c r="Q97" s="11">
        <v>4</v>
      </c>
      <c r="R97" s="11"/>
    </row>
    <row r="98" spans="1:21" ht="12.75" customHeight="1">
      <c r="A98" s="10"/>
      <c r="B98" s="63" t="s">
        <v>82</v>
      </c>
      <c r="C98" s="14"/>
      <c r="D98" s="15"/>
      <c r="E98" s="15"/>
      <c r="F98" s="47">
        <f>F90+F91+F92+F93+F95+F96+F97</f>
        <v>38.92</v>
      </c>
      <c r="G98" s="47">
        <f>G90+G91+G92+G93+G95+G96+G97</f>
        <v>40.61</v>
      </c>
      <c r="H98" s="47">
        <f>H90+H91+H92+H93+H95+H96+H97</f>
        <v>93.449999999999989</v>
      </c>
      <c r="I98" s="70">
        <f>I90+I91+I92+I93+I95+I96+I97</f>
        <v>900</v>
      </c>
      <c r="J98" s="15"/>
      <c r="K98" s="47">
        <f>K91+K92+K93+K95+K96+K97</f>
        <v>0.51</v>
      </c>
      <c r="L98" s="47">
        <f>L91+L92+L93+L95+L96+L97</f>
        <v>48.96</v>
      </c>
      <c r="M98" s="47">
        <f>M90+M91+M92+M93+M95+M96+M97</f>
        <v>0.21</v>
      </c>
      <c r="N98" s="47">
        <f>N90+N91+N92+N93+N95+N96+N97</f>
        <v>6.14</v>
      </c>
      <c r="O98" s="47">
        <f>O90+O91+O92+O93+O95+O96+O97</f>
        <v>349.25</v>
      </c>
      <c r="P98" s="47">
        <f>P90+P91+P92+P93+P95+P96+P97</f>
        <v>535.9799999999999</v>
      </c>
      <c r="Q98" s="47">
        <f>Q90+Q91+Q92+Q93+Q95+Q96+Q97</f>
        <v>111.21000000000001</v>
      </c>
      <c r="R98" s="46">
        <f>R90+R91+R92+R93+R95</f>
        <v>4.0599999999999996</v>
      </c>
    </row>
    <row r="99" spans="1:21" hidden="1">
      <c r="A99" s="11"/>
      <c r="B99" s="65" t="s">
        <v>83</v>
      </c>
      <c r="C99" s="64"/>
      <c r="D99" s="66"/>
      <c r="E99" s="7"/>
      <c r="F99" s="62"/>
      <c r="G99" s="10"/>
      <c r="H99" s="10"/>
      <c r="I99" s="4"/>
      <c r="J99" s="7"/>
      <c r="K99" s="10"/>
      <c r="L99" s="10"/>
      <c r="M99" s="10"/>
      <c r="N99" s="10"/>
      <c r="O99" s="10"/>
      <c r="P99" s="10"/>
      <c r="Q99" s="10"/>
      <c r="R99" s="10"/>
    </row>
    <row r="100" spans="1:21" hidden="1">
      <c r="A100" s="11">
        <v>386</v>
      </c>
      <c r="B100" s="29" t="s">
        <v>95</v>
      </c>
      <c r="D100" s="8"/>
      <c r="E100" s="8" t="s">
        <v>57</v>
      </c>
      <c r="F100" s="11">
        <v>2.8</v>
      </c>
      <c r="G100" s="11">
        <v>2.5</v>
      </c>
      <c r="H100" s="11">
        <v>3.6</v>
      </c>
      <c r="I100">
        <v>50</v>
      </c>
      <c r="J100" s="8"/>
      <c r="K100" s="11">
        <v>0.3</v>
      </c>
      <c r="L100" s="11">
        <v>0.01</v>
      </c>
      <c r="M100" s="11">
        <v>0.02</v>
      </c>
      <c r="N100" s="11">
        <v>0.3</v>
      </c>
      <c r="O100" s="11">
        <v>148</v>
      </c>
      <c r="P100" s="11">
        <v>180</v>
      </c>
      <c r="Q100" s="11">
        <v>1</v>
      </c>
      <c r="R100" s="8">
        <v>0.01</v>
      </c>
    </row>
    <row r="101" spans="1:21" ht="14.25" hidden="1" customHeight="1">
      <c r="A101" s="12"/>
      <c r="B101" s="77" t="s">
        <v>96</v>
      </c>
      <c r="C101" s="36"/>
      <c r="D101" s="9"/>
      <c r="E101" s="9"/>
      <c r="F101" s="71"/>
      <c r="G101" s="76"/>
      <c r="H101" s="76"/>
      <c r="I101" s="45"/>
      <c r="J101" s="75"/>
      <c r="K101" s="76"/>
      <c r="L101" s="76"/>
      <c r="M101" s="76"/>
      <c r="N101" s="76"/>
      <c r="O101" s="76"/>
      <c r="P101" s="76"/>
      <c r="Q101" s="76"/>
      <c r="R101" s="76"/>
    </row>
    <row r="102" spans="1:21" ht="15.75" hidden="1" customHeight="1">
      <c r="C102" s="1" t="s">
        <v>60</v>
      </c>
      <c r="F102" s="52">
        <v>2.8</v>
      </c>
      <c r="G102" s="72">
        <v>2.5</v>
      </c>
      <c r="H102" s="72">
        <v>3.6</v>
      </c>
      <c r="I102" s="1">
        <v>50</v>
      </c>
      <c r="J102" s="74"/>
      <c r="K102" s="72">
        <v>0.3</v>
      </c>
      <c r="L102" s="72">
        <v>0.01</v>
      </c>
      <c r="M102" s="72">
        <v>0.02</v>
      </c>
      <c r="N102" s="72">
        <v>0.3</v>
      </c>
      <c r="O102" s="72">
        <v>148</v>
      </c>
      <c r="P102" s="72">
        <v>180</v>
      </c>
      <c r="Q102" s="72">
        <v>1</v>
      </c>
      <c r="R102" s="76">
        <v>0.01</v>
      </c>
      <c r="S102" s="5"/>
    </row>
    <row r="103" spans="1:21">
      <c r="A103" s="13"/>
      <c r="B103" s="31" t="s">
        <v>85</v>
      </c>
      <c r="C103" s="14"/>
      <c r="D103" s="14"/>
      <c r="E103" s="15"/>
      <c r="F103" s="47">
        <f>F98+F88+F84+F74+F70</f>
        <v>130.43</v>
      </c>
      <c r="G103" s="47">
        <f>G98+G88+G74+G84+G70</f>
        <v>123.03</v>
      </c>
      <c r="H103" s="47">
        <f>H98+H88+H84+H74+H70</f>
        <v>634.38</v>
      </c>
      <c r="I103" s="31">
        <f>I98:J98+I88+I84+I74+I70</f>
        <v>3961</v>
      </c>
      <c r="J103" s="46"/>
      <c r="K103" s="47">
        <f t="shared" ref="K103:R103" si="4">K98+K88+K84+K74+K70</f>
        <v>1.58</v>
      </c>
      <c r="L103" s="47">
        <f t="shared" si="4"/>
        <v>117.86999999999999</v>
      </c>
      <c r="M103" s="47">
        <f t="shared" si="4"/>
        <v>0.72000000000000008</v>
      </c>
      <c r="N103" s="47">
        <f t="shared" si="4"/>
        <v>16.170000000000002</v>
      </c>
      <c r="O103" s="47">
        <f t="shared" si="4"/>
        <v>1591.94</v>
      </c>
      <c r="P103" s="47">
        <f t="shared" si="4"/>
        <v>1922.2199999999998</v>
      </c>
      <c r="Q103" s="47">
        <f t="shared" si="4"/>
        <v>440.04</v>
      </c>
      <c r="R103" s="46">
        <f t="shared" si="4"/>
        <v>19.119999999999997</v>
      </c>
    </row>
    <row r="104" spans="1:21">
      <c r="C104" s="2"/>
    </row>
    <row r="105" spans="1:21" ht="24" customHeight="1">
      <c r="K105" s="1" t="s">
        <v>86</v>
      </c>
    </row>
    <row r="106" spans="1:21">
      <c r="A106" s="10" t="s">
        <v>9</v>
      </c>
      <c r="B106" s="3" t="s">
        <v>10</v>
      </c>
      <c r="C106" s="3"/>
      <c r="D106" s="7"/>
      <c r="E106" s="10" t="s">
        <v>12</v>
      </c>
      <c r="F106" s="13" t="s">
        <v>17</v>
      </c>
      <c r="G106" s="14"/>
      <c r="H106" s="15"/>
      <c r="I106" s="3" t="s">
        <v>18</v>
      </c>
      <c r="J106" s="7"/>
      <c r="K106" s="3"/>
      <c r="L106" s="3" t="s">
        <v>20</v>
      </c>
      <c r="M106" s="3"/>
      <c r="N106" s="15"/>
      <c r="O106" s="14" t="s">
        <v>25</v>
      </c>
      <c r="P106" s="3"/>
      <c r="Q106" s="3"/>
      <c r="R106" s="7"/>
    </row>
    <row r="107" spans="1:21">
      <c r="A107" s="8"/>
      <c r="B107" s="2" t="s">
        <v>11</v>
      </c>
      <c r="C107" s="2"/>
      <c r="D107" s="8"/>
      <c r="E107" s="11" t="s">
        <v>13</v>
      </c>
      <c r="F107" s="11" t="s">
        <v>14</v>
      </c>
      <c r="G107" s="11" t="s">
        <v>15</v>
      </c>
      <c r="H107" s="11" t="s">
        <v>16</v>
      </c>
      <c r="I107" s="17" t="s">
        <v>19</v>
      </c>
      <c r="J107" s="8"/>
      <c r="K107" s="16" t="s">
        <v>21</v>
      </c>
      <c r="L107" s="16" t="s">
        <v>22</v>
      </c>
      <c r="M107" s="16" t="s">
        <v>23</v>
      </c>
      <c r="N107" s="15" t="s">
        <v>24</v>
      </c>
      <c r="O107" s="17" t="s">
        <v>26</v>
      </c>
      <c r="P107" s="19" t="s">
        <v>27</v>
      </c>
      <c r="Q107" s="19" t="s">
        <v>28</v>
      </c>
      <c r="R107" s="15" t="s">
        <v>29</v>
      </c>
    </row>
    <row r="108" spans="1:21">
      <c r="A108" s="16">
        <v>1</v>
      </c>
      <c r="B108" s="14"/>
      <c r="C108" s="14">
        <v>2</v>
      </c>
      <c r="D108" s="15"/>
      <c r="E108" s="16">
        <v>3</v>
      </c>
      <c r="F108" s="16">
        <v>4</v>
      </c>
      <c r="G108" s="16">
        <v>5</v>
      </c>
      <c r="H108" s="16">
        <v>6</v>
      </c>
      <c r="I108" s="13">
        <v>7</v>
      </c>
      <c r="J108" s="15"/>
      <c r="K108" s="16">
        <v>8</v>
      </c>
      <c r="L108" s="16">
        <v>9</v>
      </c>
      <c r="M108" s="16">
        <v>10</v>
      </c>
      <c r="N108" s="15">
        <v>11</v>
      </c>
      <c r="O108" s="16">
        <v>12</v>
      </c>
      <c r="P108" s="16">
        <v>13</v>
      </c>
      <c r="Q108" s="16">
        <v>14</v>
      </c>
      <c r="R108" s="9">
        <v>15</v>
      </c>
    </row>
    <row r="109" spans="1:21">
      <c r="A109" s="22"/>
      <c r="B109" s="20"/>
      <c r="C109" s="20" t="s">
        <v>30</v>
      </c>
      <c r="D109" s="21"/>
      <c r="E109" s="101"/>
      <c r="F109" s="10"/>
      <c r="G109" s="10"/>
      <c r="I109" s="4"/>
      <c r="K109" s="10"/>
      <c r="M109" s="10"/>
      <c r="O109" s="10"/>
      <c r="P109" s="7"/>
      <c r="Q109" s="7"/>
      <c r="R109" s="10"/>
    </row>
    <row r="110" spans="1:21">
      <c r="A110" s="23">
        <v>14</v>
      </c>
      <c r="B110" t="s">
        <v>31</v>
      </c>
      <c r="D110" s="8"/>
      <c r="E110" s="91">
        <v>10</v>
      </c>
      <c r="F110" s="11">
        <v>7.0000000000000007E-2</v>
      </c>
      <c r="G110" s="28">
        <v>6.86</v>
      </c>
      <c r="H110" s="5">
        <v>0.09</v>
      </c>
      <c r="I110" s="5">
        <v>62</v>
      </c>
      <c r="K110" s="11"/>
      <c r="L110" s="2"/>
      <c r="M110" s="43">
        <v>7.0000000000000007E-2</v>
      </c>
      <c r="N110">
        <v>0.1</v>
      </c>
      <c r="O110" s="11">
        <v>1.58</v>
      </c>
      <c r="P110" s="8">
        <v>2.2599999999999998</v>
      </c>
      <c r="Q110" s="11">
        <v>0.03</v>
      </c>
      <c r="R110" s="8">
        <v>0.01</v>
      </c>
    </row>
    <row r="111" spans="1:21">
      <c r="A111" s="24">
        <v>15</v>
      </c>
      <c r="B111" t="s">
        <v>32</v>
      </c>
      <c r="D111" s="8"/>
      <c r="E111" s="91">
        <v>15</v>
      </c>
      <c r="F111" s="11">
        <v>3.9</v>
      </c>
      <c r="G111" s="11">
        <v>3.98</v>
      </c>
      <c r="H111" s="5"/>
      <c r="I111" s="5">
        <v>51</v>
      </c>
      <c r="K111" s="11"/>
      <c r="L111" s="8">
        <v>0.02</v>
      </c>
      <c r="M111" s="11">
        <v>0.05</v>
      </c>
      <c r="N111" s="29">
        <v>0.02</v>
      </c>
      <c r="O111" s="11">
        <v>102</v>
      </c>
      <c r="P111" s="8">
        <v>60</v>
      </c>
      <c r="Q111" s="11"/>
      <c r="R111" s="8"/>
      <c r="U111" s="2"/>
    </row>
    <row r="112" spans="1:21">
      <c r="A112" s="8">
        <v>182</v>
      </c>
      <c r="B112" t="s">
        <v>194</v>
      </c>
      <c r="D112" s="8"/>
      <c r="E112" s="91" t="s">
        <v>250</v>
      </c>
      <c r="F112" s="11">
        <v>7.23</v>
      </c>
      <c r="G112" s="11">
        <v>12.62</v>
      </c>
      <c r="H112" s="5">
        <v>36.65</v>
      </c>
      <c r="I112" s="5">
        <v>289</v>
      </c>
      <c r="K112" s="11">
        <v>7.0000000000000007E-2</v>
      </c>
      <c r="L112" s="8">
        <v>0.66</v>
      </c>
      <c r="M112" s="11">
        <v>0.05</v>
      </c>
      <c r="N112" s="29">
        <v>0.8</v>
      </c>
      <c r="O112" s="11">
        <v>142.99</v>
      </c>
      <c r="P112" s="8">
        <v>131.26</v>
      </c>
      <c r="Q112" s="11">
        <v>21.65</v>
      </c>
      <c r="R112" s="8">
        <v>0.44</v>
      </c>
      <c r="T112" s="2"/>
    </row>
    <row r="113" spans="1:21">
      <c r="A113" s="25"/>
      <c r="B113" t="s">
        <v>112</v>
      </c>
      <c r="D113" s="8"/>
      <c r="E113" s="91"/>
      <c r="F113" s="11"/>
      <c r="G113" s="11"/>
      <c r="H113" s="5"/>
      <c r="I113" s="5"/>
      <c r="K113" s="11"/>
      <c r="L113" s="8"/>
      <c r="M113" s="11"/>
      <c r="O113" s="11"/>
      <c r="P113" s="8"/>
      <c r="Q113" s="11"/>
      <c r="R113" s="8"/>
    </row>
    <row r="114" spans="1:21">
      <c r="A114" s="27">
        <v>375</v>
      </c>
      <c r="B114" t="s">
        <v>35</v>
      </c>
      <c r="D114" s="8"/>
      <c r="E114" s="91" t="s">
        <v>37</v>
      </c>
      <c r="F114" s="11">
        <v>0.19</v>
      </c>
      <c r="G114" s="11"/>
      <c r="H114" s="5">
        <v>13.62</v>
      </c>
      <c r="I114" s="5">
        <v>55</v>
      </c>
      <c r="K114" s="11"/>
      <c r="L114" s="8"/>
      <c r="M114" s="11"/>
      <c r="O114" s="11">
        <v>0.26</v>
      </c>
      <c r="P114" s="8"/>
      <c r="Q114" s="11"/>
      <c r="R114" s="8"/>
    </row>
    <row r="115" spans="1:21">
      <c r="A115" s="26"/>
      <c r="B115" t="s">
        <v>36</v>
      </c>
      <c r="D115" s="9"/>
      <c r="E115" s="91">
        <v>90</v>
      </c>
      <c r="F115" s="11">
        <v>10.199999999999999</v>
      </c>
      <c r="G115" s="11">
        <v>1.92</v>
      </c>
      <c r="H115" s="5">
        <v>44.4</v>
      </c>
      <c r="I115" s="6">
        <v>237</v>
      </c>
      <c r="K115" s="11">
        <v>0.02</v>
      </c>
      <c r="L115" s="8">
        <v>0.6</v>
      </c>
      <c r="M115" s="11">
        <v>0.03</v>
      </c>
      <c r="N115" s="12">
        <v>0.8</v>
      </c>
      <c r="O115" s="8">
        <v>51.6</v>
      </c>
      <c r="P115" s="8">
        <v>100.08</v>
      </c>
      <c r="Q115" s="12">
        <v>30</v>
      </c>
      <c r="R115" s="12"/>
    </row>
    <row r="116" spans="1:21">
      <c r="A116" s="13"/>
      <c r="B116" s="31" t="s">
        <v>38</v>
      </c>
      <c r="C116" s="31"/>
      <c r="D116" s="15"/>
      <c r="E116" s="16"/>
      <c r="F116" s="47">
        <f>F110+F111+F112+F114+F115</f>
        <v>21.589999999999996</v>
      </c>
      <c r="G116" s="47">
        <f>G110+G111+G112+G115</f>
        <v>25.380000000000003</v>
      </c>
      <c r="H116" s="47">
        <f>H110+H112+H114+H115</f>
        <v>94.759999999999991</v>
      </c>
      <c r="I116" s="48">
        <f>I110+I111+I112+I114+I115</f>
        <v>694</v>
      </c>
      <c r="J116" s="15"/>
      <c r="K116" s="47">
        <f>K112+K115</f>
        <v>9.0000000000000011E-2</v>
      </c>
      <c r="L116" s="47">
        <f>L111+L112+L115</f>
        <v>1.28</v>
      </c>
      <c r="M116" s="47">
        <f>M110+M111+M112+M115</f>
        <v>0.2</v>
      </c>
      <c r="N116" s="47">
        <f>N110+N111+N112+N115</f>
        <v>1.7200000000000002</v>
      </c>
      <c r="O116" s="47">
        <f>O110+O111+O112+O114+O115</f>
        <v>298.43</v>
      </c>
      <c r="P116" s="47">
        <f>P110+P111+P112+P115</f>
        <v>293.59999999999997</v>
      </c>
      <c r="Q116" s="47">
        <f>Q110+Q112+Q115</f>
        <v>51.68</v>
      </c>
      <c r="R116" s="47">
        <f>R110+R112</f>
        <v>0.45</v>
      </c>
    </row>
    <row r="117" spans="1:21">
      <c r="A117" s="10"/>
      <c r="B117" s="89" t="s">
        <v>182</v>
      </c>
      <c r="C117" s="89"/>
      <c r="D117" s="30"/>
      <c r="E117" s="10"/>
      <c r="F117" s="67"/>
      <c r="G117" s="88"/>
      <c r="H117" s="87"/>
      <c r="I117" s="67"/>
      <c r="J117" s="67"/>
      <c r="K117" s="87"/>
      <c r="L117" s="67"/>
      <c r="M117" s="87"/>
      <c r="N117" s="67"/>
      <c r="O117" s="87"/>
      <c r="P117" s="67"/>
      <c r="Q117" s="87"/>
      <c r="R117" s="87"/>
    </row>
    <row r="118" spans="1:21">
      <c r="A118" s="11">
        <v>219</v>
      </c>
      <c r="B118" t="s">
        <v>93</v>
      </c>
      <c r="D118" s="8"/>
      <c r="E118" s="11" t="s">
        <v>257</v>
      </c>
      <c r="F118" s="11">
        <v>24.13</v>
      </c>
      <c r="G118" s="11">
        <v>26.76</v>
      </c>
      <c r="H118" s="11">
        <v>32.71</v>
      </c>
      <c r="I118" s="5">
        <v>468</v>
      </c>
      <c r="J118" s="8"/>
      <c r="K118" s="8">
        <v>0.06</v>
      </c>
      <c r="L118" s="8">
        <v>0.3</v>
      </c>
      <c r="M118" s="8">
        <v>0.09</v>
      </c>
      <c r="N118" s="8">
        <v>2.09</v>
      </c>
      <c r="O118" s="8">
        <v>220.85</v>
      </c>
      <c r="P118" s="8">
        <v>293.02</v>
      </c>
      <c r="Q118" s="8">
        <v>5.69</v>
      </c>
      <c r="R118" s="8">
        <v>0.04</v>
      </c>
    </row>
    <row r="119" spans="1:21">
      <c r="A119" s="11">
        <v>385</v>
      </c>
      <c r="B119" s="85" t="s">
        <v>109</v>
      </c>
      <c r="C119" s="36"/>
      <c r="D119" s="9"/>
      <c r="E119" s="11">
        <v>200</v>
      </c>
      <c r="F119" s="12">
        <v>5.26</v>
      </c>
      <c r="G119" s="11">
        <v>5.63</v>
      </c>
      <c r="H119" s="11">
        <v>8.5500000000000007</v>
      </c>
      <c r="I119" s="51">
        <v>106</v>
      </c>
      <c r="J119" s="12"/>
      <c r="K119" s="17">
        <v>0.4</v>
      </c>
      <c r="L119" s="12">
        <v>1</v>
      </c>
      <c r="M119" s="18">
        <v>0.1</v>
      </c>
      <c r="N119" s="12">
        <v>0.6</v>
      </c>
      <c r="O119" s="18">
        <v>200.01</v>
      </c>
      <c r="P119" s="12">
        <v>150.6</v>
      </c>
      <c r="Q119" s="18">
        <v>20.36</v>
      </c>
      <c r="R119" s="11">
        <v>0.1</v>
      </c>
      <c r="U119">
        <v>2</v>
      </c>
    </row>
    <row r="120" spans="1:21">
      <c r="A120" s="16"/>
      <c r="B120" s="31" t="s">
        <v>183</v>
      </c>
      <c r="C120" s="31"/>
      <c r="D120" s="15"/>
      <c r="E120" s="10"/>
      <c r="F120" s="47">
        <f>F118+F119</f>
        <v>29.39</v>
      </c>
      <c r="G120" s="88">
        <f>G118+G119</f>
        <v>32.39</v>
      </c>
      <c r="H120" s="87">
        <f>H118+H119</f>
        <v>41.260000000000005</v>
      </c>
      <c r="I120" s="73">
        <f>I118+I119</f>
        <v>574</v>
      </c>
      <c r="J120" s="75"/>
      <c r="K120" s="87">
        <f t="shared" ref="K120:R120" si="5">K118+K119</f>
        <v>0.46</v>
      </c>
      <c r="L120" s="76">
        <f t="shared" si="5"/>
        <v>1.3</v>
      </c>
      <c r="M120" s="87">
        <f t="shared" si="5"/>
        <v>0.19</v>
      </c>
      <c r="N120" s="76">
        <f t="shared" si="5"/>
        <v>2.69</v>
      </c>
      <c r="O120" s="87">
        <f t="shared" si="5"/>
        <v>420.86</v>
      </c>
      <c r="P120" s="76">
        <f t="shared" si="5"/>
        <v>443.62</v>
      </c>
      <c r="Q120" s="87">
        <f t="shared" si="5"/>
        <v>26.05</v>
      </c>
      <c r="R120" s="87">
        <f t="shared" si="5"/>
        <v>0.14000000000000001</v>
      </c>
    </row>
    <row r="121" spans="1:21">
      <c r="A121" s="10"/>
      <c r="B121" s="30" t="s">
        <v>39</v>
      </c>
      <c r="C121" s="30"/>
      <c r="D121" s="30"/>
      <c r="E121" s="101"/>
      <c r="F121" s="2"/>
      <c r="G121" s="4"/>
      <c r="H121" s="10"/>
      <c r="I121" s="2"/>
      <c r="J121" s="2"/>
      <c r="K121" s="10"/>
      <c r="L121" s="2"/>
      <c r="M121" s="10"/>
      <c r="N121" s="2"/>
      <c r="O121" s="10"/>
      <c r="P121" s="2"/>
      <c r="Q121" s="10"/>
      <c r="R121" s="10"/>
    </row>
    <row r="122" spans="1:21">
      <c r="A122" s="11">
        <v>75</v>
      </c>
      <c r="B122" s="29" t="s">
        <v>89</v>
      </c>
      <c r="C122" s="2"/>
      <c r="D122" s="2"/>
      <c r="E122" s="91">
        <v>100</v>
      </c>
      <c r="F122" s="29">
        <v>2.2999999999999998</v>
      </c>
      <c r="G122" s="5">
        <v>6.8</v>
      </c>
      <c r="H122" s="18">
        <v>14</v>
      </c>
      <c r="I122" s="29">
        <v>132</v>
      </c>
      <c r="K122" s="11">
        <v>0.02</v>
      </c>
      <c r="L122">
        <v>2</v>
      </c>
      <c r="M122" s="11">
        <v>7.0000000000000007E-2</v>
      </c>
      <c r="N122" s="29">
        <v>2</v>
      </c>
      <c r="O122" s="18">
        <v>200</v>
      </c>
      <c r="P122" s="29">
        <v>118</v>
      </c>
      <c r="Q122" s="18">
        <v>14</v>
      </c>
      <c r="R122" s="18">
        <v>0.9</v>
      </c>
    </row>
    <row r="123" spans="1:21">
      <c r="A123" s="11">
        <v>103</v>
      </c>
      <c r="B123" s="29" t="s">
        <v>151</v>
      </c>
      <c r="E123" s="91">
        <v>300</v>
      </c>
      <c r="F123" s="29">
        <v>10.58</v>
      </c>
      <c r="G123" s="5">
        <v>7.83</v>
      </c>
      <c r="H123" s="18">
        <v>65</v>
      </c>
      <c r="I123" s="29">
        <v>373</v>
      </c>
      <c r="K123" s="11">
        <v>0.27</v>
      </c>
      <c r="L123">
        <v>22.08</v>
      </c>
      <c r="M123" s="11">
        <v>0.02</v>
      </c>
      <c r="N123" s="29">
        <v>0.8</v>
      </c>
      <c r="O123" s="18">
        <v>63.36</v>
      </c>
      <c r="P123" s="29">
        <v>198.51</v>
      </c>
      <c r="Q123" s="18">
        <v>73.819999999999993</v>
      </c>
      <c r="R123" s="18">
        <v>1.91</v>
      </c>
    </row>
    <row r="124" spans="1:21" hidden="1">
      <c r="A124" s="11"/>
      <c r="B124" s="29" t="s">
        <v>91</v>
      </c>
      <c r="E124" s="91"/>
      <c r="F124" s="29"/>
      <c r="G124" s="5"/>
      <c r="H124" s="18"/>
      <c r="I124" s="29"/>
      <c r="K124" s="11"/>
      <c r="M124" s="11"/>
      <c r="O124" s="18"/>
      <c r="P124" s="29"/>
      <c r="Q124" s="18"/>
      <c r="R124" s="18"/>
    </row>
    <row r="125" spans="1:21">
      <c r="A125" s="11">
        <v>291</v>
      </c>
      <c r="B125" s="29" t="s">
        <v>92</v>
      </c>
      <c r="E125" s="91" t="s">
        <v>258</v>
      </c>
      <c r="F125" s="29">
        <v>30.37</v>
      </c>
      <c r="G125" s="5">
        <v>38.08</v>
      </c>
      <c r="H125" s="11">
        <v>49.95</v>
      </c>
      <c r="I125" s="17">
        <v>664</v>
      </c>
      <c r="K125" s="11">
        <v>0.12</v>
      </c>
      <c r="L125" s="18">
        <v>2</v>
      </c>
      <c r="M125" s="11">
        <v>0.02</v>
      </c>
      <c r="N125" s="18">
        <v>0.8</v>
      </c>
      <c r="O125" s="11">
        <v>38.799999999999997</v>
      </c>
      <c r="P125" s="18">
        <v>322.74</v>
      </c>
      <c r="Q125" s="11">
        <v>60.55</v>
      </c>
      <c r="R125" s="11">
        <v>3.02</v>
      </c>
    </row>
    <row r="126" spans="1:21">
      <c r="A126" s="11">
        <v>349</v>
      </c>
      <c r="B126" s="29" t="s">
        <v>42</v>
      </c>
      <c r="E126" s="91">
        <v>200</v>
      </c>
      <c r="F126">
        <v>1.04</v>
      </c>
      <c r="G126" s="5"/>
      <c r="H126" s="11">
        <v>35.26</v>
      </c>
      <c r="I126">
        <v>120</v>
      </c>
      <c r="K126" s="11">
        <v>0.01</v>
      </c>
      <c r="L126">
        <v>0.5</v>
      </c>
      <c r="M126" s="11">
        <v>0.02</v>
      </c>
      <c r="N126">
        <v>0.4</v>
      </c>
      <c r="O126" s="11">
        <v>500.02</v>
      </c>
      <c r="P126">
        <v>20.61</v>
      </c>
      <c r="Q126" s="11">
        <v>30.02</v>
      </c>
      <c r="R126" s="11">
        <v>10.86</v>
      </c>
    </row>
    <row r="127" spans="1:21">
      <c r="A127" s="43"/>
      <c r="B127" s="68" t="s">
        <v>43</v>
      </c>
      <c r="C127" s="67"/>
      <c r="D127" s="8"/>
      <c r="E127" s="108">
        <v>90</v>
      </c>
      <c r="F127" s="11">
        <v>9.24</v>
      </c>
      <c r="G127" s="11">
        <v>1.68</v>
      </c>
      <c r="H127" s="11">
        <v>44.88</v>
      </c>
      <c r="I127" s="5">
        <v>231</v>
      </c>
      <c r="J127" s="8"/>
      <c r="K127" s="11">
        <v>0.02</v>
      </c>
      <c r="L127" s="11">
        <v>0.6</v>
      </c>
      <c r="M127" s="11">
        <v>0.03</v>
      </c>
      <c r="N127" s="11">
        <v>1.26</v>
      </c>
      <c r="O127" s="11">
        <v>39.6</v>
      </c>
      <c r="P127" s="11">
        <v>130</v>
      </c>
      <c r="Q127" s="11">
        <v>12</v>
      </c>
      <c r="R127" s="11"/>
    </row>
    <row r="128" spans="1:21">
      <c r="A128" s="8"/>
      <c r="B128" s="29" t="s">
        <v>44</v>
      </c>
      <c r="D128" s="8"/>
      <c r="E128" s="91">
        <v>30</v>
      </c>
      <c r="F128">
        <v>3.4</v>
      </c>
      <c r="G128" s="5">
        <v>0.64</v>
      </c>
      <c r="H128" s="11">
        <v>14.8</v>
      </c>
      <c r="I128">
        <v>79</v>
      </c>
      <c r="K128" s="11">
        <v>0.11</v>
      </c>
      <c r="M128" s="11">
        <v>0.01</v>
      </c>
      <c r="N128">
        <v>0.67</v>
      </c>
      <c r="O128" s="11">
        <v>17.2</v>
      </c>
      <c r="P128">
        <v>105.6</v>
      </c>
      <c r="Q128" s="11">
        <v>10</v>
      </c>
      <c r="R128" s="11"/>
    </row>
    <row r="129" spans="1:21" ht="3" customHeight="1">
      <c r="A129" s="50"/>
      <c r="B129" s="49"/>
      <c r="C129" s="45"/>
      <c r="D129" s="9"/>
      <c r="E129" s="110"/>
      <c r="F129" s="12"/>
      <c r="G129" s="36"/>
      <c r="H129" s="12"/>
      <c r="I129" s="36"/>
      <c r="J129" s="9"/>
      <c r="K129" s="36"/>
      <c r="L129" s="12"/>
      <c r="M129" s="36"/>
      <c r="N129" s="12"/>
      <c r="O129" s="36"/>
      <c r="P129" s="12"/>
      <c r="Q129" s="36"/>
      <c r="R129" s="12"/>
    </row>
    <row r="130" spans="1:21">
      <c r="A130" s="16"/>
      <c r="B130" s="53" t="s">
        <v>70</v>
      </c>
      <c r="C130" s="54"/>
      <c r="D130" s="38"/>
      <c r="E130" s="104"/>
      <c r="F130" s="31">
        <f>F122+F123+F125+F126+F127+F128</f>
        <v>56.93</v>
      </c>
      <c r="G130" s="47">
        <f>G122+G123+G125+G127+G128</f>
        <v>55.029999999999994</v>
      </c>
      <c r="H130" s="47">
        <f>H122+H123+H125+H126+H127+H128</f>
        <v>223.89</v>
      </c>
      <c r="I130" s="32">
        <f>I122+I123+I125+I126+I127+I128</f>
        <v>1599</v>
      </c>
      <c r="J130" s="15"/>
      <c r="K130" s="32">
        <f>K122+K123+K125+K126+K127+K128</f>
        <v>0.55000000000000004</v>
      </c>
      <c r="L130" s="47">
        <f>L122+L123+L125+L126+L127</f>
        <v>27.18</v>
      </c>
      <c r="M130" s="32">
        <f>M122+M123+M125+M126+M127+M128</f>
        <v>0.17</v>
      </c>
      <c r="N130" s="47">
        <f>N122+N123+N125+N126+N127+N128</f>
        <v>5.93</v>
      </c>
      <c r="O130" s="55">
        <f>O122+O123+O125+O126+O127+O128</f>
        <v>858.98000000000013</v>
      </c>
      <c r="P130" s="47">
        <f>P122+P123+P125+P126+P127+P128</f>
        <v>895.46</v>
      </c>
      <c r="Q130" s="56">
        <f>Q122+Q123+Q125+Q126+Q127+Q128</f>
        <v>200.39000000000001</v>
      </c>
      <c r="R130" s="47">
        <f>R122+R123+R125+R126+R127</f>
        <v>16.689999999999998</v>
      </c>
    </row>
    <row r="131" spans="1:21">
      <c r="A131" s="11"/>
      <c r="B131" s="58" t="s">
        <v>71</v>
      </c>
      <c r="C131" s="44"/>
      <c r="D131" s="44"/>
      <c r="E131" s="91"/>
      <c r="G131" s="11"/>
      <c r="H131" s="11"/>
      <c r="I131" s="2"/>
      <c r="J131" s="8"/>
      <c r="L131" s="11"/>
      <c r="N131" s="11"/>
      <c r="P131" s="11"/>
      <c r="R131" s="11"/>
    </row>
    <row r="132" spans="1:21">
      <c r="A132" s="11"/>
      <c r="B132" s="29" t="s">
        <v>56</v>
      </c>
      <c r="C132" s="34"/>
      <c r="D132" s="34"/>
      <c r="E132" s="91" t="s">
        <v>57</v>
      </c>
      <c r="F132" s="69">
        <v>0.75</v>
      </c>
      <c r="G132" s="11"/>
      <c r="H132" s="11">
        <v>20.57</v>
      </c>
      <c r="I132" s="29">
        <v>85</v>
      </c>
      <c r="J132" s="8"/>
      <c r="K132" s="17">
        <v>0.01</v>
      </c>
      <c r="L132" s="11">
        <v>1.01</v>
      </c>
      <c r="M132" s="29">
        <v>0.01</v>
      </c>
      <c r="N132" s="11">
        <v>0.1</v>
      </c>
      <c r="O132" s="17">
        <v>11.12</v>
      </c>
      <c r="P132" s="11">
        <v>15.14</v>
      </c>
      <c r="Q132" s="18">
        <v>1.44</v>
      </c>
      <c r="R132" s="11">
        <v>0.2</v>
      </c>
    </row>
    <row r="133" spans="1:21">
      <c r="A133" s="11">
        <v>338</v>
      </c>
      <c r="B133" s="29" t="s">
        <v>229</v>
      </c>
      <c r="E133" s="91" t="s">
        <v>57</v>
      </c>
      <c r="F133" s="69">
        <v>3</v>
      </c>
      <c r="G133" s="11">
        <v>1</v>
      </c>
      <c r="H133" s="11">
        <v>42</v>
      </c>
      <c r="I133" s="2">
        <v>192</v>
      </c>
      <c r="J133" s="8"/>
      <c r="K133">
        <v>0.08</v>
      </c>
      <c r="L133" s="11">
        <v>20</v>
      </c>
      <c r="M133">
        <v>0.05</v>
      </c>
      <c r="N133" s="11">
        <v>0.8</v>
      </c>
      <c r="O133">
        <v>15</v>
      </c>
      <c r="P133" s="11">
        <v>36</v>
      </c>
      <c r="Q133">
        <v>64</v>
      </c>
      <c r="R133" s="11">
        <v>1.2</v>
      </c>
    </row>
    <row r="134" spans="1:21" ht="0.75" customHeight="1">
      <c r="A134" s="11"/>
      <c r="B134" s="59"/>
      <c r="C134" s="33"/>
      <c r="D134" s="1"/>
      <c r="E134" s="91"/>
      <c r="F134" s="69"/>
      <c r="G134" s="11"/>
      <c r="H134" s="11"/>
      <c r="I134" s="2"/>
      <c r="J134" s="9"/>
      <c r="L134" s="11"/>
      <c r="N134" s="11"/>
      <c r="P134" s="11"/>
      <c r="R134" s="11"/>
    </row>
    <row r="135" spans="1:21">
      <c r="A135" s="37"/>
      <c r="B135" s="53" t="s">
        <v>74</v>
      </c>
      <c r="C135" s="38"/>
      <c r="D135" s="39"/>
      <c r="E135" s="109"/>
      <c r="F135" s="92">
        <f>F132+F133</f>
        <v>3.75</v>
      </c>
      <c r="G135" s="31">
        <f>G133</f>
        <v>1</v>
      </c>
      <c r="H135" s="31">
        <f>H132+H133</f>
        <v>62.57</v>
      </c>
      <c r="I135" s="31">
        <f>I132+I133</f>
        <v>277</v>
      </c>
      <c r="J135" s="2"/>
      <c r="K135" s="31">
        <f t="shared" ref="K135:R135" si="6">K132+K133</f>
        <v>0.09</v>
      </c>
      <c r="L135" s="31">
        <f t="shared" si="6"/>
        <v>21.01</v>
      </c>
      <c r="M135" s="31">
        <f t="shared" si="6"/>
        <v>6.0000000000000005E-2</v>
      </c>
      <c r="N135" s="31">
        <f t="shared" si="6"/>
        <v>0.9</v>
      </c>
      <c r="O135" s="31">
        <f t="shared" si="6"/>
        <v>26.119999999999997</v>
      </c>
      <c r="P135" s="31">
        <f t="shared" si="6"/>
        <v>51.14</v>
      </c>
      <c r="Q135" s="31">
        <f t="shared" si="6"/>
        <v>65.44</v>
      </c>
      <c r="R135" s="46">
        <f t="shared" si="6"/>
        <v>1.4</v>
      </c>
      <c r="U135" s="33">
        <v>2</v>
      </c>
    </row>
    <row r="136" spans="1:21">
      <c r="A136" s="10"/>
      <c r="B136" s="30"/>
      <c r="C136" s="60" t="s">
        <v>75</v>
      </c>
      <c r="D136" s="21"/>
      <c r="E136" s="101"/>
      <c r="F136" s="10"/>
      <c r="G136" s="10"/>
      <c r="H136" s="10"/>
      <c r="I136" s="4"/>
      <c r="J136" s="7"/>
      <c r="K136" s="7"/>
      <c r="L136" s="7"/>
      <c r="M136" s="7"/>
      <c r="N136" s="7"/>
      <c r="O136" s="7"/>
      <c r="P136" s="7"/>
      <c r="Q136" s="7"/>
      <c r="R136" s="7"/>
    </row>
    <row r="137" spans="1:21">
      <c r="A137" s="11">
        <v>14</v>
      </c>
      <c r="B137" t="s">
        <v>76</v>
      </c>
      <c r="D137" s="8"/>
      <c r="E137" s="91">
        <v>10</v>
      </c>
      <c r="F137" s="11">
        <v>7.0000000000000007E-2</v>
      </c>
      <c r="G137" s="11">
        <v>6.86</v>
      </c>
      <c r="H137" s="11">
        <v>0.09</v>
      </c>
      <c r="I137" s="5">
        <v>62</v>
      </c>
      <c r="J137" s="8"/>
      <c r="K137" s="8"/>
      <c r="L137" s="8"/>
      <c r="M137" s="8">
        <v>7.0000000000000007E-2</v>
      </c>
      <c r="N137" s="8">
        <v>0.1</v>
      </c>
      <c r="O137" s="8">
        <v>1.58</v>
      </c>
      <c r="P137" s="8">
        <v>2.2599999999999998</v>
      </c>
      <c r="Q137" s="8">
        <v>0.03</v>
      </c>
      <c r="R137" s="8">
        <v>0.01</v>
      </c>
    </row>
    <row r="138" spans="1:21" ht="14.25" customHeight="1">
      <c r="A138" s="11"/>
      <c r="B138" t="s">
        <v>195</v>
      </c>
      <c r="D138" s="8"/>
      <c r="E138" s="91">
        <v>50</v>
      </c>
      <c r="F138" s="11">
        <v>0.91</v>
      </c>
      <c r="G138" s="11">
        <v>3.01</v>
      </c>
      <c r="H138" s="11">
        <v>4.6900000000000004</v>
      </c>
      <c r="I138" s="5">
        <v>49</v>
      </c>
      <c r="J138" s="8"/>
      <c r="K138" s="8">
        <v>0.03</v>
      </c>
      <c r="L138" s="8">
        <v>7.19</v>
      </c>
      <c r="M138" s="8"/>
      <c r="N138" s="8">
        <v>0.5</v>
      </c>
      <c r="O138" s="8">
        <v>17.43</v>
      </c>
      <c r="P138" s="8">
        <v>18.25</v>
      </c>
      <c r="Q138" s="8">
        <v>7.96</v>
      </c>
      <c r="R138" s="8">
        <v>0.2</v>
      </c>
    </row>
    <row r="139" spans="1:21">
      <c r="A139" s="11">
        <v>243</v>
      </c>
      <c r="B139" t="s">
        <v>286</v>
      </c>
      <c r="D139" s="8"/>
      <c r="E139" s="91">
        <v>100</v>
      </c>
      <c r="F139" s="11">
        <v>14.41</v>
      </c>
      <c r="G139" s="11">
        <v>15.84</v>
      </c>
      <c r="H139" s="11">
        <v>6.1</v>
      </c>
      <c r="I139" s="5">
        <v>225</v>
      </c>
      <c r="J139" s="8"/>
      <c r="K139" s="8">
        <v>0.06</v>
      </c>
      <c r="L139" s="8"/>
      <c r="M139" s="8">
        <v>0.03</v>
      </c>
      <c r="N139" s="8">
        <v>0.3</v>
      </c>
      <c r="O139" s="8">
        <v>12.67</v>
      </c>
      <c r="P139" s="8">
        <v>162.38999999999999</v>
      </c>
      <c r="Q139" s="8">
        <v>26.22</v>
      </c>
      <c r="R139" s="8">
        <v>2.52</v>
      </c>
    </row>
    <row r="140" spans="1:21">
      <c r="A140" s="11">
        <v>125</v>
      </c>
      <c r="B140" t="s">
        <v>199</v>
      </c>
      <c r="D140" s="8"/>
      <c r="E140" s="91" t="s">
        <v>252</v>
      </c>
      <c r="F140" s="11">
        <v>2.63</v>
      </c>
      <c r="G140" s="11">
        <v>5.0599999999999996</v>
      </c>
      <c r="H140" s="11">
        <v>20.440000000000001</v>
      </c>
      <c r="I140" s="5">
        <v>138</v>
      </c>
      <c r="J140" s="8"/>
      <c r="K140" s="8">
        <v>0.12</v>
      </c>
      <c r="L140" s="8">
        <v>10.99</v>
      </c>
      <c r="M140" s="8">
        <v>0.02</v>
      </c>
      <c r="N140" s="8">
        <v>0.2</v>
      </c>
      <c r="O140" s="8">
        <v>13.14</v>
      </c>
      <c r="P140" s="8">
        <v>70.8</v>
      </c>
      <c r="Q140" s="8">
        <v>27.51</v>
      </c>
      <c r="R140" s="8">
        <v>1.0900000000000001</v>
      </c>
    </row>
    <row r="141" spans="1:21">
      <c r="A141" s="11">
        <v>386</v>
      </c>
      <c r="B141" s="5" t="s">
        <v>230</v>
      </c>
      <c r="C141" s="2"/>
      <c r="D141" s="8"/>
      <c r="E141" s="91" t="s">
        <v>57</v>
      </c>
      <c r="F141" s="11">
        <v>2.8</v>
      </c>
      <c r="G141" s="11">
        <v>2.5</v>
      </c>
      <c r="H141" s="11">
        <v>3.6</v>
      </c>
      <c r="I141" s="5">
        <v>50</v>
      </c>
      <c r="J141" s="8"/>
      <c r="K141" s="8">
        <v>0.3</v>
      </c>
      <c r="L141" s="8">
        <v>0.01</v>
      </c>
      <c r="M141" s="8">
        <v>0.02</v>
      </c>
      <c r="N141" s="8">
        <v>0.3</v>
      </c>
      <c r="O141" s="8">
        <v>148</v>
      </c>
      <c r="P141" s="8">
        <v>180</v>
      </c>
      <c r="Q141" s="8">
        <v>1</v>
      </c>
      <c r="R141" s="8">
        <v>0.01</v>
      </c>
    </row>
    <row r="142" spans="1:21" hidden="1">
      <c r="A142" s="11"/>
      <c r="B142" s="5"/>
      <c r="C142" s="2"/>
      <c r="D142" s="8"/>
      <c r="E142" s="91"/>
      <c r="F142" s="11"/>
      <c r="G142" s="11"/>
      <c r="H142" s="11"/>
      <c r="I142" s="5"/>
      <c r="J142" s="8"/>
      <c r="K142" s="8"/>
      <c r="L142" s="8"/>
      <c r="M142" s="8"/>
      <c r="N142" s="8"/>
      <c r="O142" s="8"/>
      <c r="P142" s="8"/>
      <c r="Q142" s="8"/>
      <c r="R142" s="8"/>
    </row>
    <row r="143" spans="1:21">
      <c r="A143" s="11"/>
      <c r="B143" s="2" t="s">
        <v>44</v>
      </c>
      <c r="C143" s="2"/>
      <c r="D143" s="8"/>
      <c r="E143" s="91">
        <v>80</v>
      </c>
      <c r="F143" s="8">
        <v>9.07</v>
      </c>
      <c r="G143" s="11">
        <v>1.71</v>
      </c>
      <c r="H143" s="8">
        <v>39.47</v>
      </c>
      <c r="I143" s="5">
        <v>211</v>
      </c>
      <c r="J143" s="8"/>
      <c r="K143" s="11">
        <v>0.02</v>
      </c>
      <c r="L143" s="8">
        <v>0.5</v>
      </c>
      <c r="M143" s="8">
        <v>0.02</v>
      </c>
      <c r="N143" s="8">
        <v>0.72</v>
      </c>
      <c r="O143" s="8">
        <v>45.87</v>
      </c>
      <c r="P143" s="8">
        <v>95.7</v>
      </c>
      <c r="Q143" s="8">
        <v>25</v>
      </c>
      <c r="R143" s="8"/>
    </row>
    <row r="144" spans="1:21">
      <c r="A144" s="8"/>
      <c r="B144" s="57" t="s">
        <v>81</v>
      </c>
      <c r="C144" s="57"/>
      <c r="D144" s="8"/>
      <c r="E144" s="91">
        <v>30</v>
      </c>
      <c r="F144" s="11">
        <v>3.08</v>
      </c>
      <c r="G144" s="11">
        <v>0.56000000000000005</v>
      </c>
      <c r="H144" s="5">
        <v>14.96</v>
      </c>
      <c r="I144" s="29">
        <v>77</v>
      </c>
      <c r="J144" s="8"/>
      <c r="K144" s="11">
        <v>0.02</v>
      </c>
      <c r="L144" s="11">
        <v>0.2</v>
      </c>
      <c r="M144" s="11">
        <v>0.01</v>
      </c>
      <c r="N144" s="11">
        <v>0.42</v>
      </c>
      <c r="O144" s="11">
        <v>13.2</v>
      </c>
      <c r="P144" s="11">
        <v>27.6</v>
      </c>
      <c r="Q144" s="11">
        <v>4</v>
      </c>
      <c r="R144" s="11"/>
    </row>
    <row r="145" spans="1:18" ht="14.25" customHeight="1">
      <c r="A145" s="10"/>
      <c r="B145" s="63" t="s">
        <v>82</v>
      </c>
      <c r="C145" s="14"/>
      <c r="D145" s="15"/>
      <c r="E145" s="15"/>
      <c r="F145" s="47">
        <f>F137+F138+F139+F140+F141+F143+J144</f>
        <v>29.89</v>
      </c>
      <c r="G145" s="47">
        <f>G137+G138+G139+G140+G141+G143+G144</f>
        <v>35.54</v>
      </c>
      <c r="H145" s="47">
        <f>H137+H138+H139+H140+H141+H143+H144</f>
        <v>89.35</v>
      </c>
      <c r="I145" s="70">
        <f>I137+I138+I139+I140+I141+I143+I144</f>
        <v>812</v>
      </c>
      <c r="J145" s="46"/>
      <c r="K145" s="47">
        <f t="shared" ref="K145:Q145" si="7">K137+K138+K139+K140+K141+K143+K144</f>
        <v>0.55000000000000004</v>
      </c>
      <c r="L145" s="47">
        <f t="shared" si="7"/>
        <v>18.89</v>
      </c>
      <c r="M145" s="47">
        <f t="shared" si="7"/>
        <v>0.17</v>
      </c>
      <c r="N145" s="47">
        <f t="shared" si="7"/>
        <v>2.54</v>
      </c>
      <c r="O145" s="47">
        <f t="shared" si="7"/>
        <v>251.89</v>
      </c>
      <c r="P145" s="47">
        <f t="shared" si="7"/>
        <v>557</v>
      </c>
      <c r="Q145" s="47">
        <f t="shared" si="7"/>
        <v>91.72</v>
      </c>
      <c r="R145" s="46">
        <f>R137+R139+R138+R140+R141+R143+R144</f>
        <v>3.83</v>
      </c>
    </row>
    <row r="146" spans="1:18" hidden="1">
      <c r="A146" s="11"/>
      <c r="B146" s="65" t="s">
        <v>83</v>
      </c>
      <c r="C146" s="64"/>
      <c r="D146" s="66"/>
      <c r="E146" s="7"/>
      <c r="F146" s="62"/>
      <c r="G146" s="10"/>
      <c r="H146" s="10"/>
      <c r="I146" s="4"/>
      <c r="J146" s="7"/>
      <c r="K146" s="10"/>
      <c r="L146" s="10"/>
      <c r="M146" s="10"/>
      <c r="N146" s="10"/>
      <c r="O146" s="10"/>
      <c r="P146" s="10"/>
      <c r="Q146" s="10"/>
      <c r="R146" s="10"/>
    </row>
    <row r="147" spans="1:18" ht="14.25" hidden="1" customHeight="1">
      <c r="A147" s="12">
        <v>386</v>
      </c>
      <c r="B147" s="29" t="s">
        <v>59</v>
      </c>
      <c r="E147" s="9" t="s">
        <v>57</v>
      </c>
      <c r="F147" s="12">
        <v>2.8</v>
      </c>
      <c r="G147" s="11">
        <v>2.5</v>
      </c>
      <c r="H147" s="11">
        <v>3.6</v>
      </c>
      <c r="I147" s="6">
        <v>50</v>
      </c>
      <c r="J147" s="8"/>
      <c r="K147" s="11">
        <v>0.3</v>
      </c>
      <c r="L147" s="11">
        <v>0.01</v>
      </c>
      <c r="M147" s="11">
        <v>0.02</v>
      </c>
      <c r="N147" s="11">
        <v>0.3</v>
      </c>
      <c r="O147" s="11">
        <v>148</v>
      </c>
      <c r="P147" s="11">
        <v>180</v>
      </c>
      <c r="Q147" s="11">
        <v>1</v>
      </c>
      <c r="R147" s="8">
        <v>0.01</v>
      </c>
    </row>
    <row r="148" spans="1:18" hidden="1">
      <c r="A148" s="11"/>
      <c r="C148" s="1" t="s">
        <v>60</v>
      </c>
      <c r="E148" s="9"/>
      <c r="F148" s="71">
        <v>2.8</v>
      </c>
      <c r="G148" s="72">
        <v>2.5</v>
      </c>
      <c r="H148" s="72">
        <v>3.6</v>
      </c>
      <c r="I148" s="73">
        <v>50</v>
      </c>
      <c r="J148" s="74"/>
      <c r="K148" s="72">
        <v>0.3</v>
      </c>
      <c r="L148" s="72">
        <v>0.01</v>
      </c>
      <c r="M148" s="72">
        <v>0.02</v>
      </c>
      <c r="N148" s="72">
        <v>0.3</v>
      </c>
      <c r="O148" s="72">
        <v>148</v>
      </c>
      <c r="P148" s="72">
        <v>180</v>
      </c>
      <c r="Q148" s="72">
        <v>1</v>
      </c>
      <c r="R148" s="75">
        <v>0.01</v>
      </c>
    </row>
    <row r="149" spans="1:18" hidden="1">
      <c r="B149" s="61" t="s">
        <v>84</v>
      </c>
      <c r="C149" s="3"/>
      <c r="D149" s="3"/>
      <c r="F149" s="52">
        <v>2.8</v>
      </c>
      <c r="G149" s="47">
        <v>2.5</v>
      </c>
      <c r="H149" s="47">
        <v>9.1</v>
      </c>
      <c r="I149" s="1">
        <v>71</v>
      </c>
      <c r="J149" s="15"/>
      <c r="K149" s="47">
        <v>0.3</v>
      </c>
      <c r="L149" s="47">
        <v>0.02</v>
      </c>
      <c r="M149" s="47">
        <v>0.02</v>
      </c>
      <c r="N149" s="47">
        <v>0.3</v>
      </c>
      <c r="O149" s="47">
        <v>148</v>
      </c>
      <c r="P149" s="47">
        <v>150</v>
      </c>
      <c r="Q149" s="47">
        <v>1</v>
      </c>
      <c r="R149" s="1">
        <v>0.01</v>
      </c>
    </row>
    <row r="150" spans="1:18">
      <c r="A150" s="13"/>
      <c r="B150" s="31" t="s">
        <v>85</v>
      </c>
      <c r="C150" s="14"/>
      <c r="D150" s="14"/>
      <c r="E150" s="15"/>
      <c r="F150" s="93">
        <f>F145+F135+F130+F120+F116</f>
        <v>141.54999999999998</v>
      </c>
      <c r="G150" s="47">
        <f>G145+G135+G130+G120+G116</f>
        <v>149.34</v>
      </c>
      <c r="H150" s="47">
        <f>H145+H135+H130+H120+H116</f>
        <v>511.82999999999993</v>
      </c>
      <c r="I150" s="31">
        <f>I145+I135+I130+I120+I116</f>
        <v>3956</v>
      </c>
      <c r="J150" s="46"/>
      <c r="K150" s="47">
        <f>K145+K135+K130+K120+K116</f>
        <v>1.74</v>
      </c>
      <c r="L150" s="47">
        <f>L145+L135+L130+L120+L116</f>
        <v>69.660000000000011</v>
      </c>
      <c r="M150" s="47">
        <f>M145+M135+M130+M120+M116</f>
        <v>0.79</v>
      </c>
      <c r="N150" s="47">
        <f>N145+N135+N130+N120+N116</f>
        <v>13.78</v>
      </c>
      <c r="O150" s="47">
        <f>O145+O135+O130+O120+O116</f>
        <v>1856.2800000000004</v>
      </c>
      <c r="P150" s="47">
        <f>P145+P135+P130+P116+P120</f>
        <v>2240.8199999999997</v>
      </c>
      <c r="Q150" s="47">
        <f>Q145+Q135+Q130+Q120+Q116</f>
        <v>435.28000000000003</v>
      </c>
      <c r="R150" s="46">
        <f>R145+R135+R130+R120+R116</f>
        <v>22.509999999999998</v>
      </c>
    </row>
    <row r="152" spans="1:18">
      <c r="K152" s="1" t="s">
        <v>97</v>
      </c>
    </row>
    <row r="153" spans="1:18">
      <c r="A153" s="10" t="s">
        <v>9</v>
      </c>
      <c r="B153" s="3" t="s">
        <v>10</v>
      </c>
      <c r="C153" s="3"/>
      <c r="D153" s="7"/>
      <c r="E153" s="10" t="s">
        <v>12</v>
      </c>
      <c r="F153" s="13" t="s">
        <v>17</v>
      </c>
      <c r="G153" s="14"/>
      <c r="H153" s="15"/>
      <c r="I153" s="3" t="s">
        <v>18</v>
      </c>
      <c r="J153" s="7"/>
      <c r="K153" s="3"/>
      <c r="L153" s="3" t="s">
        <v>20</v>
      </c>
      <c r="M153" s="3"/>
      <c r="N153" s="15"/>
      <c r="O153" s="14" t="s">
        <v>25</v>
      </c>
      <c r="P153" s="3"/>
      <c r="Q153" s="3"/>
      <c r="R153" s="7"/>
    </row>
    <row r="154" spans="1:18">
      <c r="A154" s="8"/>
      <c r="B154" s="2" t="s">
        <v>11</v>
      </c>
      <c r="C154" s="2"/>
      <c r="D154" s="8"/>
      <c r="E154" s="11" t="s">
        <v>13</v>
      </c>
      <c r="F154" s="11" t="s">
        <v>14</v>
      </c>
      <c r="G154" s="11" t="s">
        <v>15</v>
      </c>
      <c r="H154" s="11" t="s">
        <v>16</v>
      </c>
      <c r="I154" s="17" t="s">
        <v>19</v>
      </c>
      <c r="J154" s="8"/>
      <c r="K154" s="16" t="s">
        <v>21</v>
      </c>
      <c r="L154" s="16" t="s">
        <v>22</v>
      </c>
      <c r="M154" s="16" t="s">
        <v>23</v>
      </c>
      <c r="N154" s="15" t="s">
        <v>24</v>
      </c>
      <c r="O154" s="17" t="s">
        <v>26</v>
      </c>
      <c r="P154" s="19" t="s">
        <v>27</v>
      </c>
      <c r="Q154" s="19" t="s">
        <v>28</v>
      </c>
      <c r="R154" s="15" t="s">
        <v>29</v>
      </c>
    </row>
    <row r="155" spans="1:18">
      <c r="A155" s="16">
        <v>1</v>
      </c>
      <c r="B155" s="14"/>
      <c r="C155" s="14">
        <v>2</v>
      </c>
      <c r="D155" s="15"/>
      <c r="E155" s="16">
        <v>3</v>
      </c>
      <c r="F155" s="16">
        <v>4</v>
      </c>
      <c r="G155" s="16">
        <v>5</v>
      </c>
      <c r="H155" s="16">
        <v>6</v>
      </c>
      <c r="I155" s="13">
        <v>7</v>
      </c>
      <c r="J155" s="15"/>
      <c r="K155" s="16">
        <v>8</v>
      </c>
      <c r="L155" s="16">
        <v>9</v>
      </c>
      <c r="M155" s="16">
        <v>10</v>
      </c>
      <c r="N155" s="15">
        <v>11</v>
      </c>
      <c r="O155" s="16">
        <v>12</v>
      </c>
      <c r="P155" s="16">
        <v>13</v>
      </c>
      <c r="Q155" s="16">
        <v>14</v>
      </c>
      <c r="R155" s="9">
        <v>15</v>
      </c>
    </row>
    <row r="156" spans="1:18">
      <c r="A156" s="22"/>
      <c r="B156" s="20"/>
      <c r="C156" s="20" t="s">
        <v>30</v>
      </c>
      <c r="D156" s="21"/>
      <c r="E156" s="101"/>
      <c r="F156" s="10"/>
      <c r="G156" s="10"/>
      <c r="I156" s="4"/>
      <c r="K156" s="10"/>
      <c r="M156" s="10"/>
      <c r="O156" s="10"/>
      <c r="P156" s="7"/>
      <c r="Q156" s="7"/>
      <c r="R156" s="10"/>
    </row>
    <row r="157" spans="1:18">
      <c r="A157" s="23">
        <v>14</v>
      </c>
      <c r="B157" t="s">
        <v>31</v>
      </c>
      <c r="D157" s="8"/>
      <c r="E157" s="91">
        <v>10</v>
      </c>
      <c r="F157" s="11">
        <v>7.0000000000000007E-2</v>
      </c>
      <c r="G157" s="28">
        <v>6.86</v>
      </c>
      <c r="H157" s="5">
        <v>0.09</v>
      </c>
      <c r="I157" s="5">
        <v>62</v>
      </c>
      <c r="K157" s="11"/>
      <c r="L157" s="2"/>
      <c r="M157" s="43">
        <v>7.0000000000000007E-2</v>
      </c>
      <c r="N157">
        <v>0.1</v>
      </c>
      <c r="O157" s="11">
        <v>1.58</v>
      </c>
      <c r="P157" s="8">
        <v>2.2599999999999998</v>
      </c>
      <c r="Q157" s="11">
        <v>0.03</v>
      </c>
      <c r="R157" s="8">
        <v>0.01</v>
      </c>
    </row>
    <row r="158" spans="1:18">
      <c r="A158" s="24">
        <v>340</v>
      </c>
      <c r="B158" t="s">
        <v>287</v>
      </c>
      <c r="D158" s="8"/>
      <c r="E158" s="91" t="s">
        <v>187</v>
      </c>
      <c r="F158" s="11">
        <v>10.38</v>
      </c>
      <c r="G158" s="11">
        <v>12.37</v>
      </c>
      <c r="H158" s="5">
        <v>1.84</v>
      </c>
      <c r="I158" s="5">
        <v>160</v>
      </c>
      <c r="K158" s="11">
        <v>0.3</v>
      </c>
      <c r="L158" s="8">
        <v>0.1</v>
      </c>
      <c r="M158" s="11">
        <v>0.02</v>
      </c>
      <c r="N158" s="29">
        <v>0.4</v>
      </c>
      <c r="O158" s="11">
        <v>45</v>
      </c>
      <c r="P158" s="8">
        <v>60</v>
      </c>
      <c r="Q158" s="11">
        <v>0.02</v>
      </c>
      <c r="R158" s="8">
        <v>0.04</v>
      </c>
    </row>
    <row r="159" spans="1:18">
      <c r="A159" s="8">
        <v>204</v>
      </c>
      <c r="B159" t="s">
        <v>98</v>
      </c>
      <c r="D159" s="8"/>
      <c r="E159" s="91" t="s">
        <v>259</v>
      </c>
      <c r="F159" s="116">
        <v>16407</v>
      </c>
      <c r="G159" s="11">
        <v>12.64</v>
      </c>
      <c r="H159" s="5">
        <v>33.28</v>
      </c>
      <c r="I159" s="5">
        <v>297</v>
      </c>
      <c r="K159" s="11">
        <v>0.01</v>
      </c>
      <c r="L159" s="8">
        <v>0.34</v>
      </c>
      <c r="M159" s="11">
        <v>7.0000000000000007E-2</v>
      </c>
      <c r="N159" s="29">
        <v>1.2</v>
      </c>
      <c r="O159" s="11">
        <v>277.64999999999998</v>
      </c>
      <c r="P159" s="8">
        <v>142.25</v>
      </c>
      <c r="Q159" s="11">
        <v>0.03</v>
      </c>
      <c r="R159" s="8">
        <v>0.01</v>
      </c>
    </row>
    <row r="160" spans="1:18">
      <c r="A160" s="27">
        <v>378</v>
      </c>
      <c r="B160" t="s">
        <v>64</v>
      </c>
      <c r="D160" s="8"/>
      <c r="E160" s="91" t="s">
        <v>185</v>
      </c>
      <c r="F160" s="11">
        <v>1.41</v>
      </c>
      <c r="G160" s="11">
        <v>1.43</v>
      </c>
      <c r="H160" s="5">
        <v>15</v>
      </c>
      <c r="I160" s="5">
        <v>83</v>
      </c>
      <c r="K160" s="11">
        <v>0.01</v>
      </c>
      <c r="L160" s="8">
        <v>0.26</v>
      </c>
      <c r="M160" s="11">
        <v>0.01</v>
      </c>
      <c r="O160" s="11">
        <v>40.26</v>
      </c>
      <c r="P160" s="8">
        <v>20.149999999999999</v>
      </c>
      <c r="Q160" s="11"/>
      <c r="R160" s="8"/>
    </row>
    <row r="161" spans="1:21">
      <c r="A161" s="26"/>
      <c r="B161" t="s">
        <v>36</v>
      </c>
      <c r="D161" s="9"/>
      <c r="E161" s="91">
        <v>90</v>
      </c>
      <c r="F161" s="11">
        <v>10.199999999999999</v>
      </c>
      <c r="G161" s="11">
        <v>1.92</v>
      </c>
      <c r="H161" s="5">
        <v>44.4</v>
      </c>
      <c r="I161" s="6">
        <v>237</v>
      </c>
      <c r="K161" s="11">
        <v>0.02</v>
      </c>
      <c r="L161" s="8">
        <v>0.6</v>
      </c>
      <c r="M161" s="11">
        <v>0.03</v>
      </c>
      <c r="N161" s="12">
        <v>0.8</v>
      </c>
      <c r="O161" s="8">
        <v>51.6</v>
      </c>
      <c r="P161" s="8">
        <v>100.08</v>
      </c>
      <c r="Q161" s="12">
        <v>30</v>
      </c>
      <c r="R161" s="12"/>
    </row>
    <row r="162" spans="1:21">
      <c r="A162" s="13"/>
      <c r="B162" s="31" t="s">
        <v>38</v>
      </c>
      <c r="C162" s="31"/>
      <c r="D162" s="15"/>
      <c r="E162" s="16"/>
      <c r="F162" s="47">
        <f>F157+F158+F159+F160+F161</f>
        <v>16429.060000000001</v>
      </c>
      <c r="G162" s="47">
        <f>G157+G158+G159+G160+G161</f>
        <v>35.220000000000006</v>
      </c>
      <c r="H162" s="47">
        <f>H157+H158+H159+H160+H161</f>
        <v>94.61</v>
      </c>
      <c r="I162" s="48">
        <f>I157+I158+I159+I160+I161</f>
        <v>839</v>
      </c>
      <c r="J162" s="15"/>
      <c r="K162" s="47">
        <f t="shared" ref="K162:R162" si="8">K157+K158+K159+K160+K161</f>
        <v>0.34</v>
      </c>
      <c r="L162" s="47">
        <f t="shared" si="8"/>
        <v>1.3</v>
      </c>
      <c r="M162" s="47">
        <f t="shared" si="8"/>
        <v>0.20000000000000004</v>
      </c>
      <c r="N162" s="47">
        <f t="shared" si="8"/>
        <v>2.5</v>
      </c>
      <c r="O162" s="47">
        <f t="shared" si="8"/>
        <v>416.09</v>
      </c>
      <c r="P162" s="47">
        <f t="shared" si="8"/>
        <v>324.74</v>
      </c>
      <c r="Q162" s="47">
        <f t="shared" si="8"/>
        <v>30.08</v>
      </c>
      <c r="R162" s="47">
        <f t="shared" si="8"/>
        <v>6.0000000000000005E-2</v>
      </c>
    </row>
    <row r="163" spans="1:21">
      <c r="A163" s="10"/>
      <c r="B163" s="89" t="s">
        <v>182</v>
      </c>
      <c r="C163" s="89"/>
      <c r="D163" s="30"/>
      <c r="E163" s="101"/>
      <c r="F163" s="67"/>
      <c r="G163" s="88"/>
      <c r="H163" s="87"/>
      <c r="I163" s="67"/>
      <c r="J163" s="67"/>
      <c r="K163" s="87"/>
      <c r="L163" s="67"/>
      <c r="M163" s="87"/>
      <c r="N163" s="67"/>
      <c r="O163" s="87"/>
      <c r="P163" s="67"/>
      <c r="Q163" s="87"/>
      <c r="R163" s="87"/>
    </row>
    <row r="164" spans="1:21">
      <c r="A164" s="11"/>
      <c r="B164" t="s">
        <v>231</v>
      </c>
      <c r="D164" s="8"/>
      <c r="E164" s="91">
        <v>50</v>
      </c>
      <c r="F164" s="11">
        <v>3.76</v>
      </c>
      <c r="G164" s="11">
        <v>5.9</v>
      </c>
      <c r="H164" s="11">
        <v>10</v>
      </c>
      <c r="I164" s="5">
        <v>116</v>
      </c>
      <c r="J164" s="8"/>
      <c r="K164" s="8">
        <v>0.04</v>
      </c>
      <c r="L164" s="8"/>
      <c r="M164" s="8">
        <v>0.04</v>
      </c>
      <c r="N164" s="8">
        <v>1.8</v>
      </c>
      <c r="O164" s="8">
        <v>12</v>
      </c>
      <c r="P164" s="8">
        <v>40</v>
      </c>
      <c r="Q164" s="8">
        <v>8</v>
      </c>
      <c r="R164" s="8">
        <v>1.06</v>
      </c>
    </row>
    <row r="165" spans="1:21">
      <c r="A165" s="11">
        <v>379</v>
      </c>
      <c r="B165" s="85" t="s">
        <v>154</v>
      </c>
      <c r="C165" s="36"/>
      <c r="D165" s="9"/>
      <c r="E165" s="91">
        <v>200</v>
      </c>
      <c r="F165" s="12">
        <v>17.71</v>
      </c>
      <c r="G165" s="11">
        <v>17.16</v>
      </c>
      <c r="H165" s="11">
        <v>110</v>
      </c>
      <c r="I165" s="51">
        <v>450</v>
      </c>
      <c r="J165" s="12"/>
      <c r="K165" s="17">
        <v>0.16</v>
      </c>
      <c r="L165" s="12">
        <v>0.6</v>
      </c>
      <c r="M165" s="18">
        <v>7.0000000000000007E-2</v>
      </c>
      <c r="N165" s="12">
        <v>0.6</v>
      </c>
      <c r="O165" s="18">
        <v>339.62</v>
      </c>
      <c r="P165" s="12">
        <v>300.20999999999998</v>
      </c>
      <c r="Q165" s="18">
        <v>74.13</v>
      </c>
      <c r="R165" s="11">
        <v>0.1</v>
      </c>
      <c r="U165">
        <v>2</v>
      </c>
    </row>
    <row r="166" spans="1:21">
      <c r="A166" s="16"/>
      <c r="B166" s="31" t="s">
        <v>183</v>
      </c>
      <c r="C166" s="31"/>
      <c r="D166" s="15"/>
      <c r="E166" s="101"/>
      <c r="F166" s="47">
        <f>F164+F165</f>
        <v>21.47</v>
      </c>
      <c r="G166" s="88">
        <f>G164+G165</f>
        <v>23.060000000000002</v>
      </c>
      <c r="H166" s="87">
        <f>H164+H165</f>
        <v>120</v>
      </c>
      <c r="I166" s="73">
        <f>I164+I165</f>
        <v>566</v>
      </c>
      <c r="J166" s="75"/>
      <c r="K166" s="87">
        <f t="shared" ref="K166:R166" si="9">K164+K165</f>
        <v>0.2</v>
      </c>
      <c r="L166" s="76">
        <f t="shared" si="9"/>
        <v>0.6</v>
      </c>
      <c r="M166" s="87">
        <f t="shared" si="9"/>
        <v>0.11000000000000001</v>
      </c>
      <c r="N166" s="76">
        <f t="shared" si="9"/>
        <v>2.4</v>
      </c>
      <c r="O166" s="87">
        <f t="shared" si="9"/>
        <v>351.62</v>
      </c>
      <c r="P166" s="76">
        <f t="shared" si="9"/>
        <v>340.21</v>
      </c>
      <c r="Q166" s="87">
        <f t="shared" si="9"/>
        <v>82.13</v>
      </c>
      <c r="R166" s="87">
        <f t="shared" si="9"/>
        <v>1.1600000000000001</v>
      </c>
    </row>
    <row r="167" spans="1:21" ht="14.25" customHeight="1">
      <c r="A167" s="10"/>
      <c r="B167" s="30" t="s">
        <v>39</v>
      </c>
      <c r="C167" s="30"/>
      <c r="D167" s="30"/>
      <c r="E167" s="101"/>
      <c r="F167" s="2"/>
      <c r="G167" s="4"/>
      <c r="H167" s="10"/>
      <c r="I167" s="2"/>
      <c r="J167" s="2"/>
      <c r="K167" s="10"/>
      <c r="L167" s="2"/>
      <c r="M167" s="10"/>
      <c r="N167" s="2"/>
      <c r="O167" s="10"/>
      <c r="P167" s="2"/>
      <c r="Q167" s="10"/>
      <c r="R167" s="10"/>
    </row>
    <row r="168" spans="1:21" ht="14.25" customHeight="1">
      <c r="A168" s="11">
        <v>71</v>
      </c>
      <c r="B168" s="29" t="s">
        <v>221</v>
      </c>
      <c r="C168" s="2"/>
      <c r="D168" s="2"/>
      <c r="E168" s="91">
        <v>100</v>
      </c>
      <c r="F168" s="29">
        <v>0.8</v>
      </c>
      <c r="G168" s="5">
        <v>0.1</v>
      </c>
      <c r="H168" s="18">
        <v>2.6</v>
      </c>
      <c r="I168" s="29">
        <v>11</v>
      </c>
      <c r="K168" s="11">
        <v>0.03</v>
      </c>
      <c r="L168">
        <v>10</v>
      </c>
      <c r="M168" s="11">
        <v>0.02</v>
      </c>
      <c r="N168" s="29">
        <v>0.1</v>
      </c>
      <c r="O168" s="18">
        <v>23</v>
      </c>
      <c r="P168" s="29">
        <v>42</v>
      </c>
      <c r="Q168" s="18">
        <v>14</v>
      </c>
      <c r="R168" s="18">
        <v>0.6</v>
      </c>
    </row>
    <row r="169" spans="1:21">
      <c r="A169" s="11">
        <v>102</v>
      </c>
      <c r="B169" s="29" t="s">
        <v>269</v>
      </c>
      <c r="E169" s="91">
        <v>300</v>
      </c>
      <c r="F169" s="29">
        <v>6.28</v>
      </c>
      <c r="G169" s="5">
        <v>4.78</v>
      </c>
      <c r="H169" s="18">
        <v>21.25</v>
      </c>
      <c r="I169" s="29">
        <v>153</v>
      </c>
      <c r="K169" s="11">
        <v>0.15</v>
      </c>
      <c r="L169">
        <v>2.6</v>
      </c>
      <c r="M169" s="11">
        <v>0.05</v>
      </c>
      <c r="N169" s="29">
        <v>1.2</v>
      </c>
      <c r="O169" s="18">
        <v>54.33</v>
      </c>
      <c r="P169" s="29">
        <v>146.63</v>
      </c>
      <c r="Q169" s="18">
        <v>1.62</v>
      </c>
      <c r="R169" s="18">
        <v>0.03</v>
      </c>
    </row>
    <row r="170" spans="1:21">
      <c r="A170" s="11">
        <v>229</v>
      </c>
      <c r="B170" s="29" t="s">
        <v>273</v>
      </c>
      <c r="E170" s="91" t="s">
        <v>255</v>
      </c>
      <c r="F170" s="29">
        <v>19.239999999999998</v>
      </c>
      <c r="G170" s="5">
        <v>9.7899999999999991</v>
      </c>
      <c r="H170" s="18">
        <v>8.6999999999999993</v>
      </c>
      <c r="I170" s="29">
        <v>200</v>
      </c>
      <c r="K170" s="11">
        <v>0.12</v>
      </c>
      <c r="L170" s="29">
        <v>3.68</v>
      </c>
      <c r="M170" s="11">
        <v>0.02</v>
      </c>
      <c r="N170" s="29">
        <v>0.9</v>
      </c>
      <c r="O170" s="18">
        <v>64.94</v>
      </c>
      <c r="P170" s="29">
        <v>284.77</v>
      </c>
      <c r="Q170" s="18">
        <v>75.709999999999994</v>
      </c>
      <c r="R170" s="18">
        <v>1.37</v>
      </c>
    </row>
    <row r="171" spans="1:21">
      <c r="A171" s="11"/>
      <c r="B171" s="29" t="s">
        <v>66</v>
      </c>
      <c r="E171" s="91"/>
      <c r="G171" s="5"/>
      <c r="H171" s="11"/>
      <c r="K171" s="11"/>
      <c r="M171" s="11"/>
      <c r="O171" s="11"/>
      <c r="Q171" s="11"/>
      <c r="R171" s="11"/>
    </row>
    <row r="172" spans="1:21">
      <c r="A172" s="11">
        <v>128</v>
      </c>
      <c r="B172" s="29" t="s">
        <v>145</v>
      </c>
      <c r="E172" s="91" t="s">
        <v>252</v>
      </c>
      <c r="F172">
        <v>3.93</v>
      </c>
      <c r="G172" s="5">
        <v>5.32</v>
      </c>
      <c r="H172" s="11">
        <v>26.13</v>
      </c>
      <c r="I172">
        <v>168</v>
      </c>
      <c r="K172" s="11">
        <v>0.16</v>
      </c>
      <c r="L172">
        <v>3.56</v>
      </c>
      <c r="M172" s="11">
        <v>0.02</v>
      </c>
      <c r="N172">
        <v>0.2</v>
      </c>
      <c r="O172" s="11">
        <v>45.81</v>
      </c>
      <c r="P172">
        <v>108.24</v>
      </c>
      <c r="Q172" s="11">
        <v>37.03</v>
      </c>
      <c r="R172" s="11">
        <v>1.32</v>
      </c>
    </row>
    <row r="173" spans="1:21">
      <c r="A173" s="11">
        <v>349</v>
      </c>
      <c r="B173" s="29" t="s">
        <v>277</v>
      </c>
      <c r="E173" s="91">
        <v>200</v>
      </c>
      <c r="F173">
        <v>1.04</v>
      </c>
      <c r="G173" s="5"/>
      <c r="H173" s="11">
        <v>35.26</v>
      </c>
      <c r="I173">
        <v>120</v>
      </c>
      <c r="K173" s="11">
        <v>0.01</v>
      </c>
      <c r="L173">
        <v>0.5</v>
      </c>
      <c r="M173" s="11">
        <v>0.02</v>
      </c>
      <c r="N173">
        <v>0.4</v>
      </c>
      <c r="O173" s="11">
        <v>500.02</v>
      </c>
      <c r="P173">
        <v>20.61</v>
      </c>
      <c r="Q173" s="11">
        <v>30.02</v>
      </c>
      <c r="R173" s="11">
        <v>10.86</v>
      </c>
    </row>
    <row r="174" spans="1:21">
      <c r="A174" s="8"/>
      <c r="B174" s="29" t="s">
        <v>44</v>
      </c>
      <c r="D174" s="8"/>
      <c r="E174" s="91">
        <v>90</v>
      </c>
      <c r="F174">
        <v>9.24</v>
      </c>
      <c r="G174" s="5">
        <v>1.68</v>
      </c>
      <c r="H174" s="11">
        <v>44.88</v>
      </c>
      <c r="I174">
        <v>231</v>
      </c>
      <c r="K174" s="11">
        <v>0.02</v>
      </c>
      <c r="L174" s="29">
        <v>0.6</v>
      </c>
      <c r="M174" s="11">
        <v>0.03</v>
      </c>
      <c r="N174">
        <v>1.26</v>
      </c>
      <c r="O174" s="11">
        <v>39.6</v>
      </c>
      <c r="P174">
        <v>130</v>
      </c>
      <c r="Q174" s="11">
        <v>12</v>
      </c>
      <c r="R174" s="11"/>
    </row>
    <row r="175" spans="1:21">
      <c r="A175" s="50"/>
      <c r="B175" s="49" t="s">
        <v>43</v>
      </c>
      <c r="C175" s="45"/>
      <c r="D175" s="9"/>
      <c r="E175" s="110">
        <v>50</v>
      </c>
      <c r="F175" s="12">
        <v>5.13</v>
      </c>
      <c r="G175" s="36">
        <v>0.93</v>
      </c>
      <c r="H175" s="12">
        <v>24.93</v>
      </c>
      <c r="I175" s="36">
        <v>128</v>
      </c>
      <c r="J175" s="9"/>
      <c r="K175" s="36">
        <v>0.02</v>
      </c>
      <c r="L175" s="12">
        <v>0.5</v>
      </c>
      <c r="M175" s="36">
        <v>0.02</v>
      </c>
      <c r="N175" s="12">
        <v>0.7</v>
      </c>
      <c r="O175" s="36">
        <v>22</v>
      </c>
      <c r="P175" s="12">
        <v>29.33</v>
      </c>
      <c r="Q175" s="36">
        <v>7</v>
      </c>
      <c r="R175" s="12">
        <v>0.02</v>
      </c>
    </row>
    <row r="176" spans="1:21">
      <c r="A176" s="16"/>
      <c r="B176" s="53" t="s">
        <v>70</v>
      </c>
      <c r="C176" s="54"/>
      <c r="D176" s="38"/>
      <c r="E176" s="47"/>
      <c r="F176" s="31">
        <f>F168+F169+F170+F172+F173+F174+F175</f>
        <v>45.660000000000004</v>
      </c>
      <c r="G176" s="47">
        <f>G168+G169+G170+G171+G172+G173+G174+G175</f>
        <v>22.599999999999998</v>
      </c>
      <c r="H176" s="47">
        <f>H168+H169+H170+H172+H173+H174+H175</f>
        <v>163.75</v>
      </c>
      <c r="I176" s="32">
        <f>I168+I169+I170+I172+I173+I174+I175</f>
        <v>1011</v>
      </c>
      <c r="J176" s="15"/>
      <c r="K176" s="32">
        <f>K168+K169+K170+K172+K173+K174+K175</f>
        <v>0.51</v>
      </c>
      <c r="L176" s="47">
        <f t="shared" ref="L176:R176" si="10">L168+L169+L170+L171+L172+L173+L174+L175</f>
        <v>21.44</v>
      </c>
      <c r="M176" s="32">
        <f t="shared" si="10"/>
        <v>0.18</v>
      </c>
      <c r="N176" s="47">
        <f t="shared" si="10"/>
        <v>4.7600000000000007</v>
      </c>
      <c r="O176" s="55">
        <f t="shared" si="10"/>
        <v>749.69999999999993</v>
      </c>
      <c r="P176" s="47">
        <f t="shared" si="10"/>
        <v>761.58</v>
      </c>
      <c r="Q176" s="56">
        <f t="shared" si="10"/>
        <v>177.38000000000002</v>
      </c>
      <c r="R176" s="47">
        <f t="shared" si="10"/>
        <v>14.2</v>
      </c>
    </row>
    <row r="177" spans="1:21">
      <c r="A177" s="11"/>
      <c r="B177" s="58" t="s">
        <v>71</v>
      </c>
      <c r="C177" s="44"/>
      <c r="D177" s="44"/>
      <c r="E177" s="91"/>
      <c r="G177" s="11"/>
      <c r="H177" s="11"/>
      <c r="I177" s="2"/>
      <c r="J177" s="8"/>
      <c r="L177" s="11"/>
      <c r="N177" s="11"/>
      <c r="P177" s="11"/>
      <c r="R177" s="11"/>
    </row>
    <row r="178" spans="1:21">
      <c r="A178" s="11"/>
      <c r="B178" s="81" t="s">
        <v>56</v>
      </c>
      <c r="C178" s="59"/>
      <c r="D178" s="34"/>
      <c r="E178" s="91" t="s">
        <v>57</v>
      </c>
      <c r="F178">
        <v>0.75</v>
      </c>
      <c r="G178" s="11"/>
      <c r="H178" s="11">
        <v>20.57</v>
      </c>
      <c r="I178" s="29">
        <v>85</v>
      </c>
      <c r="J178" s="8"/>
      <c r="K178" s="17">
        <v>0.01</v>
      </c>
      <c r="L178" s="11">
        <v>1.01</v>
      </c>
      <c r="M178" s="29">
        <v>0.01</v>
      </c>
      <c r="N178" s="11">
        <v>0.1</v>
      </c>
      <c r="O178" s="17">
        <v>11.12</v>
      </c>
      <c r="P178" s="11">
        <v>15.14</v>
      </c>
      <c r="Q178" s="18">
        <v>1.44</v>
      </c>
      <c r="R178" s="11">
        <v>0.2</v>
      </c>
    </row>
    <row r="179" spans="1:21">
      <c r="A179" s="11">
        <v>338</v>
      </c>
      <c r="B179" s="29" t="s">
        <v>224</v>
      </c>
      <c r="E179" s="91" t="s">
        <v>232</v>
      </c>
      <c r="F179">
        <v>0.8</v>
      </c>
      <c r="G179" s="11">
        <v>0.8</v>
      </c>
      <c r="H179" s="11">
        <v>19.600000000000001</v>
      </c>
      <c r="I179" s="2">
        <v>88</v>
      </c>
      <c r="J179" s="8"/>
      <c r="K179">
        <v>0.06</v>
      </c>
      <c r="L179" s="11">
        <v>20</v>
      </c>
      <c r="M179">
        <v>0.03</v>
      </c>
      <c r="N179" s="11">
        <v>0.8</v>
      </c>
      <c r="O179">
        <v>28</v>
      </c>
      <c r="P179" s="11">
        <v>17</v>
      </c>
      <c r="Q179">
        <v>15</v>
      </c>
      <c r="R179" s="11">
        <v>2.4</v>
      </c>
    </row>
    <row r="180" spans="1:21">
      <c r="A180" s="37"/>
      <c r="B180" s="53" t="s">
        <v>74</v>
      </c>
      <c r="C180" s="38"/>
      <c r="D180" s="39"/>
      <c r="E180" s="109"/>
      <c r="F180" s="31">
        <f>F178+F179</f>
        <v>1.55</v>
      </c>
      <c r="G180" s="31">
        <f>G178+G179</f>
        <v>0.8</v>
      </c>
      <c r="H180" s="31">
        <f>H178+H179</f>
        <v>40.17</v>
      </c>
      <c r="I180" s="31">
        <f>I178+I179</f>
        <v>173</v>
      </c>
      <c r="J180" s="2"/>
      <c r="K180" s="31">
        <f t="shared" ref="K180:R180" si="11">K178+K179</f>
        <v>6.9999999999999993E-2</v>
      </c>
      <c r="L180" s="31">
        <f t="shared" si="11"/>
        <v>21.01</v>
      </c>
      <c r="M180" s="31">
        <f t="shared" si="11"/>
        <v>0.04</v>
      </c>
      <c r="N180" s="31">
        <f t="shared" si="11"/>
        <v>0.9</v>
      </c>
      <c r="O180" s="31">
        <f t="shared" si="11"/>
        <v>39.119999999999997</v>
      </c>
      <c r="P180" s="31">
        <f t="shared" si="11"/>
        <v>32.14</v>
      </c>
      <c r="Q180" s="31">
        <f t="shared" si="11"/>
        <v>16.440000000000001</v>
      </c>
      <c r="R180" s="46">
        <f t="shared" si="11"/>
        <v>2.6</v>
      </c>
      <c r="U180" s="33">
        <v>2</v>
      </c>
    </row>
    <row r="181" spans="1:21">
      <c r="A181" s="10"/>
      <c r="B181" s="30"/>
      <c r="C181" s="60" t="s">
        <v>75</v>
      </c>
      <c r="D181" s="21"/>
      <c r="E181" s="101"/>
      <c r="F181" s="10"/>
      <c r="G181" s="10"/>
      <c r="H181" s="10"/>
      <c r="I181" s="4"/>
      <c r="J181" s="7"/>
      <c r="K181" s="7"/>
      <c r="L181" s="7"/>
      <c r="M181" s="7"/>
      <c r="N181" s="7"/>
      <c r="O181" s="7"/>
      <c r="P181" s="7"/>
      <c r="Q181" s="7"/>
      <c r="R181" s="7"/>
    </row>
    <row r="182" spans="1:21">
      <c r="A182" s="11">
        <v>14</v>
      </c>
      <c r="B182" t="s">
        <v>76</v>
      </c>
      <c r="D182" s="8"/>
      <c r="E182" s="91">
        <v>10</v>
      </c>
      <c r="F182" s="11">
        <v>7.0000000000000007E-2</v>
      </c>
      <c r="G182" s="11">
        <v>6.86</v>
      </c>
      <c r="H182" s="11">
        <v>0.09</v>
      </c>
      <c r="I182" s="5">
        <v>62</v>
      </c>
      <c r="J182" s="8"/>
      <c r="K182" s="8"/>
      <c r="L182" s="8"/>
      <c r="M182" s="8">
        <v>7.0000000000000007E-2</v>
      </c>
      <c r="N182" s="8">
        <v>0.1</v>
      </c>
      <c r="O182" s="8">
        <v>1.58</v>
      </c>
      <c r="P182" s="8">
        <v>2.2599999999999998</v>
      </c>
      <c r="Q182" s="8">
        <v>0.03</v>
      </c>
      <c r="R182" s="8">
        <v>0.01</v>
      </c>
    </row>
    <row r="183" spans="1:21">
      <c r="A183" s="11"/>
      <c r="B183" t="s">
        <v>260</v>
      </c>
      <c r="D183" s="8"/>
      <c r="E183" s="91">
        <v>40</v>
      </c>
      <c r="F183" s="11">
        <v>1.24</v>
      </c>
      <c r="G183" s="11">
        <v>0.08</v>
      </c>
      <c r="H183" s="11">
        <v>2.6</v>
      </c>
      <c r="I183" s="5">
        <v>16</v>
      </c>
      <c r="J183" s="8"/>
      <c r="K183" s="8">
        <v>0.04</v>
      </c>
      <c r="L183" s="8">
        <v>4</v>
      </c>
      <c r="M183" s="8">
        <v>0.6</v>
      </c>
      <c r="N183" s="8">
        <v>0.76</v>
      </c>
      <c r="O183" s="8">
        <v>8</v>
      </c>
      <c r="P183" s="8"/>
      <c r="Q183" s="8"/>
      <c r="R183" s="8">
        <v>0.28000000000000003</v>
      </c>
    </row>
    <row r="184" spans="1:21">
      <c r="A184" s="11">
        <v>243</v>
      </c>
      <c r="D184" s="8"/>
      <c r="E184" s="91"/>
      <c r="F184" s="11"/>
      <c r="G184" s="11"/>
      <c r="H184" s="11"/>
      <c r="I184" s="5"/>
      <c r="J184" s="8"/>
      <c r="K184" s="8"/>
      <c r="L184" s="8"/>
      <c r="M184" s="8"/>
      <c r="N184" s="8"/>
      <c r="O184" s="8"/>
      <c r="P184" s="8"/>
      <c r="Q184" s="8"/>
      <c r="R184" s="8"/>
    </row>
    <row r="185" spans="1:21">
      <c r="A185" s="11">
        <v>288</v>
      </c>
      <c r="B185" t="s">
        <v>78</v>
      </c>
      <c r="D185" s="8"/>
      <c r="E185" s="91" t="s">
        <v>256</v>
      </c>
      <c r="F185" s="11">
        <v>23.4</v>
      </c>
      <c r="G185" s="11">
        <v>22.8</v>
      </c>
      <c r="H185" s="11">
        <v>1.8</v>
      </c>
      <c r="I185" s="5">
        <v>306</v>
      </c>
      <c r="J185" s="8"/>
      <c r="K185" s="8">
        <v>0.04</v>
      </c>
      <c r="L185" s="8"/>
      <c r="M185" s="8">
        <v>0.01</v>
      </c>
      <c r="N185" s="8">
        <v>0.3</v>
      </c>
      <c r="O185" s="8">
        <v>39</v>
      </c>
      <c r="P185" s="8">
        <v>143</v>
      </c>
      <c r="Q185" s="8">
        <v>20</v>
      </c>
      <c r="R185" s="8">
        <v>1.8</v>
      </c>
    </row>
    <row r="186" spans="1:21">
      <c r="A186" s="11" t="s">
        <v>33</v>
      </c>
      <c r="B186" t="s">
        <v>270</v>
      </c>
      <c r="D186" s="8"/>
      <c r="E186" s="91" t="s">
        <v>252</v>
      </c>
      <c r="F186" s="11">
        <v>11.26</v>
      </c>
      <c r="G186" s="11">
        <v>7.32</v>
      </c>
      <c r="H186" s="11">
        <v>53.56</v>
      </c>
      <c r="I186" s="5">
        <v>325</v>
      </c>
      <c r="J186" s="8"/>
      <c r="K186" s="8">
        <v>0.3</v>
      </c>
      <c r="L186" s="8"/>
      <c r="M186" s="8">
        <v>0.03</v>
      </c>
      <c r="N186" s="8"/>
      <c r="O186" s="8">
        <v>17.71</v>
      </c>
      <c r="P186" s="8">
        <v>246.94</v>
      </c>
      <c r="Q186" s="8">
        <v>4.74</v>
      </c>
      <c r="R186" s="8">
        <v>0.02</v>
      </c>
    </row>
    <row r="187" spans="1:21">
      <c r="A187" s="11">
        <v>386</v>
      </c>
      <c r="B187" s="5" t="s">
        <v>95</v>
      </c>
      <c r="C187" s="2"/>
      <c r="D187" s="8"/>
      <c r="E187" s="91" t="s">
        <v>37</v>
      </c>
      <c r="F187" s="11">
        <v>2.8</v>
      </c>
      <c r="G187" s="11">
        <v>2.5</v>
      </c>
      <c r="H187" s="11">
        <v>9.1</v>
      </c>
      <c r="I187" s="5">
        <v>71</v>
      </c>
      <c r="J187" s="8"/>
      <c r="K187" s="8">
        <v>0.3</v>
      </c>
      <c r="L187" s="8">
        <v>0.02</v>
      </c>
      <c r="M187" s="8">
        <v>0.02</v>
      </c>
      <c r="N187" s="8">
        <v>0.3</v>
      </c>
      <c r="O187" s="8">
        <v>148</v>
      </c>
      <c r="P187" s="8">
        <v>150</v>
      </c>
      <c r="Q187" s="8">
        <v>1</v>
      </c>
      <c r="R187" s="8">
        <v>0.01</v>
      </c>
    </row>
    <row r="188" spans="1:21">
      <c r="A188" s="11"/>
      <c r="B188" s="78" t="s">
        <v>233</v>
      </c>
      <c r="C188" s="2"/>
      <c r="D188" s="8"/>
      <c r="E188" s="91"/>
      <c r="F188" s="8"/>
      <c r="G188" s="11"/>
      <c r="H188" s="8"/>
      <c r="I188" s="5"/>
      <c r="J188" s="8"/>
      <c r="K188" s="8"/>
      <c r="L188" s="8"/>
      <c r="M188" s="8"/>
      <c r="N188" s="8"/>
      <c r="O188" s="8"/>
      <c r="P188" s="8"/>
      <c r="Q188" s="8"/>
      <c r="R188" s="8"/>
    </row>
    <row r="189" spans="1:21">
      <c r="A189" s="11"/>
      <c r="B189" s="2" t="s">
        <v>44</v>
      </c>
      <c r="C189" s="2"/>
      <c r="D189" s="8"/>
      <c r="E189" s="91">
        <v>80</v>
      </c>
      <c r="F189" s="8">
        <v>9.07</v>
      </c>
      <c r="G189" s="11">
        <v>1.71</v>
      </c>
      <c r="H189" s="8">
        <v>39.47</v>
      </c>
      <c r="I189" s="5">
        <v>211</v>
      </c>
      <c r="J189" s="8"/>
      <c r="K189" s="11">
        <v>0.02</v>
      </c>
      <c r="L189" s="8">
        <v>0.5</v>
      </c>
      <c r="M189" s="8">
        <v>0.02</v>
      </c>
      <c r="N189" s="8">
        <v>0.72</v>
      </c>
      <c r="O189" s="8">
        <v>45.87</v>
      </c>
      <c r="P189" s="8">
        <v>95.7</v>
      </c>
      <c r="Q189" s="8">
        <v>25</v>
      </c>
      <c r="R189" s="8"/>
    </row>
    <row r="190" spans="1:21">
      <c r="A190" s="8"/>
      <c r="B190" s="57" t="s">
        <v>81</v>
      </c>
      <c r="C190" s="57"/>
      <c r="D190" s="8"/>
      <c r="E190" s="91">
        <v>30</v>
      </c>
      <c r="F190" s="11">
        <v>3.08</v>
      </c>
      <c r="G190" s="11">
        <v>0.56000000000000005</v>
      </c>
      <c r="H190" s="5">
        <v>14.96</v>
      </c>
      <c r="I190" s="29">
        <v>77</v>
      </c>
      <c r="J190" s="8"/>
      <c r="K190" s="11">
        <v>0.02</v>
      </c>
      <c r="L190" s="11">
        <v>0.2</v>
      </c>
      <c r="M190" s="11">
        <v>0.01</v>
      </c>
      <c r="N190" s="11">
        <v>0.42</v>
      </c>
      <c r="O190" s="11">
        <v>13.2</v>
      </c>
      <c r="P190" s="11">
        <v>27.6</v>
      </c>
      <c r="Q190" s="11">
        <v>4</v>
      </c>
      <c r="R190" s="11"/>
    </row>
    <row r="191" spans="1:21">
      <c r="A191" s="10"/>
      <c r="B191" s="63" t="s">
        <v>82</v>
      </c>
      <c r="C191" s="14"/>
      <c r="D191" s="15"/>
      <c r="E191" s="15"/>
      <c r="F191" s="47">
        <f>F182+F183+F184+F185+F186+F187+F189+F190</f>
        <v>50.919999999999995</v>
      </c>
      <c r="G191" s="47">
        <f>G182+G183+G184+G185+G186+G187+G189+G190</f>
        <v>41.830000000000005</v>
      </c>
      <c r="H191" s="47">
        <f>H182+H183+H184+H185+H186+H187+H189+H190</f>
        <v>121.58000000000001</v>
      </c>
      <c r="I191" s="70">
        <f>I182+I183+I184+I185+I186+I187+I189+I190</f>
        <v>1068</v>
      </c>
      <c r="J191" s="15"/>
      <c r="K191" s="47">
        <f t="shared" ref="K191:P191" si="12">K182+K183+K184+K185+K186+K187+K189+K190</f>
        <v>0.72</v>
      </c>
      <c r="L191" s="47">
        <f t="shared" si="12"/>
        <v>4.72</v>
      </c>
      <c r="M191" s="47">
        <f t="shared" si="12"/>
        <v>0.76</v>
      </c>
      <c r="N191" s="47">
        <f t="shared" si="12"/>
        <v>2.5999999999999996</v>
      </c>
      <c r="O191" s="47">
        <f t="shared" si="12"/>
        <v>273.35999999999996</v>
      </c>
      <c r="P191" s="47">
        <f t="shared" si="12"/>
        <v>665.50000000000011</v>
      </c>
      <c r="Q191" s="47">
        <f>Q182+Q184+Q183+Q185+Q186+Q187+Q189+Q190</f>
        <v>54.77</v>
      </c>
      <c r="R191" s="46">
        <f>R182+R183+R184+R185+R186+R187+R189+R190</f>
        <v>2.1199999999999997</v>
      </c>
    </row>
    <row r="192" spans="1:21" hidden="1">
      <c r="A192" s="11"/>
      <c r="B192" s="65" t="s">
        <v>83</v>
      </c>
      <c r="C192" s="64"/>
      <c r="D192" s="66"/>
      <c r="E192" s="7"/>
      <c r="F192" s="62"/>
      <c r="G192" s="10"/>
      <c r="H192" s="10"/>
      <c r="I192" s="4"/>
      <c r="J192" s="7"/>
      <c r="K192" s="10"/>
      <c r="L192" s="10"/>
      <c r="M192" s="10"/>
      <c r="N192" s="10"/>
      <c r="O192" s="10"/>
      <c r="P192" s="10"/>
      <c r="Q192" s="10"/>
      <c r="R192" s="10"/>
    </row>
    <row r="193" spans="1:21" hidden="1">
      <c r="A193" s="11">
        <v>386</v>
      </c>
      <c r="B193" s="29" t="s">
        <v>95</v>
      </c>
      <c r="D193" s="8"/>
      <c r="E193" s="8" t="s">
        <v>57</v>
      </c>
      <c r="F193" s="11">
        <v>2.8</v>
      </c>
      <c r="G193" s="11">
        <v>2.5</v>
      </c>
      <c r="H193" s="11">
        <v>9.1</v>
      </c>
      <c r="I193">
        <v>71</v>
      </c>
      <c r="J193" s="8"/>
      <c r="K193" s="11">
        <v>0.3</v>
      </c>
      <c r="L193" s="11">
        <v>0.02</v>
      </c>
      <c r="M193" s="11">
        <v>0.02</v>
      </c>
      <c r="N193" s="11">
        <v>0.3</v>
      </c>
      <c r="O193" s="11">
        <v>148</v>
      </c>
      <c r="P193" s="11">
        <v>150</v>
      </c>
      <c r="Q193" s="11">
        <v>1</v>
      </c>
      <c r="R193" s="8">
        <v>0.01</v>
      </c>
    </row>
    <row r="194" spans="1:21" hidden="1">
      <c r="A194" s="12"/>
      <c r="B194" s="77" t="s">
        <v>96</v>
      </c>
      <c r="C194" s="36"/>
      <c r="D194" s="9"/>
      <c r="E194" s="9"/>
      <c r="F194" s="71"/>
      <c r="G194" s="76"/>
      <c r="H194" s="76"/>
      <c r="I194" s="45"/>
      <c r="J194" s="75"/>
      <c r="K194" s="76"/>
      <c r="L194" s="76"/>
      <c r="M194" s="76"/>
      <c r="N194" s="76"/>
      <c r="O194" s="76"/>
      <c r="P194" s="76"/>
      <c r="Q194" s="76"/>
      <c r="R194" s="76"/>
    </row>
    <row r="195" spans="1:21" hidden="1">
      <c r="C195" s="1" t="s">
        <v>60</v>
      </c>
      <c r="F195" s="52">
        <v>2.8</v>
      </c>
      <c r="G195" s="72">
        <v>2.5</v>
      </c>
      <c r="H195" s="72">
        <v>9.1</v>
      </c>
      <c r="I195" s="1">
        <v>71</v>
      </c>
      <c r="J195" s="74"/>
      <c r="K195" s="72">
        <v>0.3</v>
      </c>
      <c r="L195" s="72">
        <v>0.02</v>
      </c>
      <c r="M195" s="72">
        <v>0.02</v>
      </c>
      <c r="N195" s="72">
        <v>0.3</v>
      </c>
      <c r="O195" s="72">
        <v>148</v>
      </c>
      <c r="P195" s="72">
        <v>150</v>
      </c>
      <c r="Q195" s="72">
        <v>1</v>
      </c>
      <c r="R195" s="76">
        <v>0.01</v>
      </c>
    </row>
    <row r="196" spans="1:21">
      <c r="A196" s="13"/>
      <c r="B196" s="31" t="s">
        <v>102</v>
      </c>
      <c r="C196" s="14"/>
      <c r="D196" s="14"/>
      <c r="E196" s="15"/>
      <c r="F196" s="47">
        <f>F191+F180+F176+F166+F162</f>
        <v>16548.66</v>
      </c>
      <c r="G196" s="47">
        <f>G191+G180+G176+G166+G162</f>
        <v>123.51000000000002</v>
      </c>
      <c r="H196" s="47">
        <f>H191+H180+H176+H166+H162</f>
        <v>540.11</v>
      </c>
      <c r="I196" s="31">
        <f>I191+I180+I176+I166+I162</f>
        <v>3657</v>
      </c>
      <c r="J196" s="46"/>
      <c r="K196" s="47">
        <f t="shared" ref="K196:R196" si="13">K191+K180+K176+K166+K162</f>
        <v>1.8399999999999999</v>
      </c>
      <c r="L196" s="47">
        <f t="shared" si="13"/>
        <v>49.07</v>
      </c>
      <c r="M196" s="47">
        <f t="shared" si="13"/>
        <v>1.29</v>
      </c>
      <c r="N196" s="47">
        <f t="shared" si="13"/>
        <v>13.16</v>
      </c>
      <c r="O196" s="47">
        <f t="shared" si="13"/>
        <v>1829.8899999999996</v>
      </c>
      <c r="P196" s="47">
        <f t="shared" si="13"/>
        <v>2124.17</v>
      </c>
      <c r="Q196" s="47">
        <f t="shared" si="13"/>
        <v>360.8</v>
      </c>
      <c r="R196" s="46">
        <f t="shared" si="13"/>
        <v>20.139999999999997</v>
      </c>
    </row>
    <row r="197" spans="1:21">
      <c r="C197" s="2"/>
    </row>
    <row r="198" spans="1:21">
      <c r="K198" s="1" t="s">
        <v>101</v>
      </c>
    </row>
    <row r="199" spans="1:21">
      <c r="A199" s="10" t="s">
        <v>9</v>
      </c>
      <c r="B199" s="3" t="s">
        <v>10</v>
      </c>
      <c r="C199" s="3"/>
      <c r="D199" s="7"/>
      <c r="E199" s="10" t="s">
        <v>12</v>
      </c>
      <c r="F199" s="13" t="s">
        <v>17</v>
      </c>
      <c r="G199" s="14"/>
      <c r="H199" s="15"/>
      <c r="I199" s="3" t="s">
        <v>18</v>
      </c>
      <c r="J199" s="7"/>
      <c r="K199" s="3"/>
      <c r="L199" s="3" t="s">
        <v>20</v>
      </c>
      <c r="M199" s="3"/>
      <c r="N199" s="15"/>
      <c r="O199" s="14" t="s">
        <v>25</v>
      </c>
      <c r="P199" s="3"/>
      <c r="Q199" s="3"/>
      <c r="R199" s="7"/>
    </row>
    <row r="200" spans="1:21">
      <c r="A200" s="8"/>
      <c r="B200" s="2" t="s">
        <v>11</v>
      </c>
      <c r="C200" s="2"/>
      <c r="D200" s="8"/>
      <c r="E200" s="11" t="s">
        <v>13</v>
      </c>
      <c r="F200" s="11" t="s">
        <v>14</v>
      </c>
      <c r="G200" s="11" t="s">
        <v>15</v>
      </c>
      <c r="H200" s="11" t="s">
        <v>16</v>
      </c>
      <c r="I200" s="17" t="s">
        <v>19</v>
      </c>
      <c r="J200" s="8"/>
      <c r="K200" s="16" t="s">
        <v>21</v>
      </c>
      <c r="L200" s="16" t="s">
        <v>22</v>
      </c>
      <c r="M200" s="16" t="s">
        <v>23</v>
      </c>
      <c r="N200" s="15" t="s">
        <v>24</v>
      </c>
      <c r="O200" s="17" t="s">
        <v>26</v>
      </c>
      <c r="P200" s="19" t="s">
        <v>27</v>
      </c>
      <c r="Q200" s="19" t="s">
        <v>28</v>
      </c>
      <c r="R200" s="15" t="s">
        <v>29</v>
      </c>
    </row>
    <row r="201" spans="1:21">
      <c r="A201" s="16">
        <v>1</v>
      </c>
      <c r="B201" s="14"/>
      <c r="C201" s="14">
        <v>2</v>
      </c>
      <c r="D201" s="15"/>
      <c r="E201" s="16">
        <v>3</v>
      </c>
      <c r="F201" s="16">
        <v>4</v>
      </c>
      <c r="G201" s="16">
        <v>5</v>
      </c>
      <c r="H201" s="16">
        <v>6</v>
      </c>
      <c r="I201" s="13">
        <v>7</v>
      </c>
      <c r="J201" s="15"/>
      <c r="K201" s="16">
        <v>8</v>
      </c>
      <c r="L201" s="16">
        <v>9</v>
      </c>
      <c r="M201" s="16">
        <v>10</v>
      </c>
      <c r="N201" s="15">
        <v>11</v>
      </c>
      <c r="O201" s="16">
        <v>12</v>
      </c>
      <c r="P201" s="16">
        <v>13</v>
      </c>
      <c r="Q201" s="16">
        <v>14</v>
      </c>
      <c r="R201" s="9">
        <v>15</v>
      </c>
    </row>
    <row r="202" spans="1:21">
      <c r="A202" s="22"/>
      <c r="B202" s="20"/>
      <c r="C202" s="20" t="s">
        <v>30</v>
      </c>
      <c r="D202" s="21"/>
      <c r="E202" s="101"/>
      <c r="F202" s="10"/>
      <c r="G202" s="10"/>
      <c r="I202" s="4"/>
      <c r="K202" s="10"/>
      <c r="M202" s="10"/>
      <c r="O202" s="10"/>
      <c r="P202" s="7"/>
      <c r="Q202" s="7"/>
      <c r="R202" s="10"/>
    </row>
    <row r="203" spans="1:21">
      <c r="A203" s="23">
        <v>14</v>
      </c>
      <c r="B203" t="s">
        <v>31</v>
      </c>
      <c r="D203" s="8"/>
      <c r="E203" s="91">
        <v>10</v>
      </c>
      <c r="F203" s="11">
        <v>7.0000000000000007E-2</v>
      </c>
      <c r="G203" s="28">
        <v>6.86</v>
      </c>
      <c r="H203" s="5">
        <v>0.09</v>
      </c>
      <c r="I203" s="5">
        <v>62</v>
      </c>
      <c r="K203" s="11"/>
      <c r="L203" s="2"/>
      <c r="M203" s="43">
        <v>7.0000000000000007E-2</v>
      </c>
      <c r="N203">
        <v>0.1</v>
      </c>
      <c r="O203" s="11">
        <v>1.58</v>
      </c>
      <c r="P203" s="8">
        <v>2.2599999999999998</v>
      </c>
      <c r="Q203" s="11">
        <v>0.03</v>
      </c>
      <c r="R203" s="8">
        <v>0.01</v>
      </c>
    </row>
    <row r="204" spans="1:21">
      <c r="A204" s="24">
        <v>15</v>
      </c>
      <c r="B204" t="s">
        <v>32</v>
      </c>
      <c r="D204" s="8"/>
      <c r="E204" s="91">
        <v>15</v>
      </c>
      <c r="F204" s="11">
        <v>3.9</v>
      </c>
      <c r="G204" s="11">
        <v>3.98</v>
      </c>
      <c r="H204" s="5"/>
      <c r="I204" s="5">
        <v>51</v>
      </c>
      <c r="K204" s="11"/>
      <c r="L204" s="8">
        <v>0.02</v>
      </c>
      <c r="M204" s="11">
        <v>0.05</v>
      </c>
      <c r="N204" s="29">
        <v>0.02</v>
      </c>
      <c r="O204" s="11">
        <v>105</v>
      </c>
      <c r="P204" s="8">
        <v>60</v>
      </c>
      <c r="Q204" s="11"/>
      <c r="R204" s="8"/>
    </row>
    <row r="205" spans="1:21">
      <c r="A205" s="8">
        <v>181</v>
      </c>
      <c r="B205" t="s">
        <v>103</v>
      </c>
      <c r="D205" s="8"/>
      <c r="E205" s="91" t="s">
        <v>250</v>
      </c>
      <c r="F205" s="11">
        <v>4.29</v>
      </c>
      <c r="G205" s="11">
        <v>5.0199999999999996</v>
      </c>
      <c r="H205" s="5">
        <v>17.84</v>
      </c>
      <c r="I205" s="5">
        <v>134</v>
      </c>
      <c r="K205" s="11">
        <v>0.01</v>
      </c>
      <c r="L205" s="8">
        <v>0.65</v>
      </c>
      <c r="M205" s="11">
        <v>0.3</v>
      </c>
      <c r="N205" s="29">
        <v>1.3</v>
      </c>
      <c r="O205" s="11">
        <v>133.43</v>
      </c>
      <c r="P205" s="8">
        <v>117.9</v>
      </c>
      <c r="Q205" s="11">
        <v>1.76</v>
      </c>
      <c r="R205" s="8">
        <v>0.01</v>
      </c>
    </row>
    <row r="206" spans="1:21">
      <c r="A206" s="25"/>
      <c r="B206" t="s">
        <v>234</v>
      </c>
      <c r="D206" s="8"/>
      <c r="E206" s="91"/>
      <c r="F206" s="11"/>
      <c r="G206" s="11"/>
      <c r="H206" s="5"/>
      <c r="I206" s="5"/>
      <c r="K206" s="11"/>
      <c r="L206" s="8"/>
      <c r="M206" s="11"/>
      <c r="O206" s="11"/>
      <c r="P206" s="8"/>
      <c r="Q206" s="11"/>
      <c r="R206" s="8"/>
      <c r="U206" s="36"/>
    </row>
    <row r="207" spans="1:21">
      <c r="A207" s="27">
        <v>375</v>
      </c>
      <c r="B207" t="s">
        <v>35</v>
      </c>
      <c r="D207" s="8"/>
      <c r="E207" s="91" t="s">
        <v>186</v>
      </c>
      <c r="F207" s="11">
        <v>0.19</v>
      </c>
      <c r="G207" s="11"/>
      <c r="H207" s="5">
        <v>13.62</v>
      </c>
      <c r="I207" s="5">
        <v>55</v>
      </c>
      <c r="K207" s="11"/>
      <c r="L207" s="8"/>
      <c r="M207" s="11"/>
      <c r="O207" s="11">
        <v>0.26</v>
      </c>
      <c r="P207" s="8"/>
      <c r="Q207" s="11"/>
      <c r="R207" s="8"/>
    </row>
    <row r="208" spans="1:21">
      <c r="A208" s="26"/>
      <c r="B208" t="s">
        <v>36</v>
      </c>
      <c r="D208" s="9"/>
      <c r="E208" s="91">
        <v>90</v>
      </c>
      <c r="F208" s="11">
        <v>10.199999999999999</v>
      </c>
      <c r="G208" s="11">
        <v>1.92</v>
      </c>
      <c r="H208" s="5">
        <v>44.4</v>
      </c>
      <c r="I208" s="6">
        <v>237</v>
      </c>
      <c r="K208" s="11">
        <v>0.02</v>
      </c>
      <c r="L208" s="8">
        <v>0.6</v>
      </c>
      <c r="M208" s="11">
        <v>0.03</v>
      </c>
      <c r="N208" s="12">
        <v>0.8</v>
      </c>
      <c r="O208" s="8">
        <v>51.6</v>
      </c>
      <c r="P208" s="8">
        <v>100.08</v>
      </c>
      <c r="Q208" s="12">
        <v>30</v>
      </c>
      <c r="R208" s="12"/>
    </row>
    <row r="209" spans="1:21">
      <c r="A209" s="13"/>
      <c r="B209" s="31" t="s">
        <v>38</v>
      </c>
      <c r="C209" s="31"/>
      <c r="D209" s="15"/>
      <c r="E209" s="102"/>
      <c r="F209" s="47">
        <f>F203+F204+F205+F207+F208</f>
        <v>18.649999999999999</v>
      </c>
      <c r="G209" s="47">
        <f>G203+G204+G205+G208</f>
        <v>17.78</v>
      </c>
      <c r="H209" s="47">
        <f>H203+H205+H207+H208</f>
        <v>75.949999999999989</v>
      </c>
      <c r="I209" s="48">
        <f>I203+I204+I205+I207+I208</f>
        <v>539</v>
      </c>
      <c r="J209" s="15"/>
      <c r="K209" s="47">
        <f>K205+K208</f>
        <v>0.03</v>
      </c>
      <c r="L209" s="47">
        <f>L204+L205+L208</f>
        <v>1.27</v>
      </c>
      <c r="M209" s="47">
        <f>M203+M204+M205+M208</f>
        <v>0.44999999999999996</v>
      </c>
      <c r="N209" s="47">
        <f>N203+N204+N205+N208</f>
        <v>2.2200000000000002</v>
      </c>
      <c r="O209" s="47">
        <f>O203+O204+O205+O207+O208</f>
        <v>291.87</v>
      </c>
      <c r="P209" s="47">
        <f>P203+P204+P205+P208</f>
        <v>280.24</v>
      </c>
      <c r="Q209" s="47">
        <f>Q203+Q205+Q208</f>
        <v>31.79</v>
      </c>
      <c r="R209" s="47">
        <f>R203+R205</f>
        <v>0.02</v>
      </c>
    </row>
    <row r="210" spans="1:21">
      <c r="A210" s="10"/>
      <c r="B210" s="89" t="s">
        <v>182</v>
      </c>
      <c r="C210" s="89"/>
      <c r="D210" s="30"/>
      <c r="E210" s="101"/>
      <c r="F210" s="67"/>
      <c r="G210" s="88"/>
      <c r="H210" s="87"/>
      <c r="I210" s="67"/>
      <c r="J210" s="67"/>
      <c r="K210" s="87"/>
      <c r="L210" s="67"/>
      <c r="M210" s="87"/>
      <c r="N210" s="67"/>
      <c r="O210" s="87"/>
      <c r="P210" s="67"/>
      <c r="Q210" s="87"/>
      <c r="R210" s="87"/>
    </row>
    <row r="211" spans="1:21">
      <c r="A211" s="11">
        <v>223</v>
      </c>
      <c r="B211" t="s">
        <v>108</v>
      </c>
      <c r="D211" s="8"/>
      <c r="E211" s="91">
        <v>200830</v>
      </c>
      <c r="F211" s="11">
        <v>10.57</v>
      </c>
      <c r="G211" s="11">
        <v>7.57</v>
      </c>
      <c r="H211" s="11">
        <v>8.65</v>
      </c>
      <c r="I211" s="5">
        <v>145</v>
      </c>
      <c r="J211" s="8"/>
      <c r="K211" s="8">
        <v>0.02</v>
      </c>
      <c r="L211" s="8">
        <v>0.13</v>
      </c>
      <c r="M211" s="8">
        <v>0.03</v>
      </c>
      <c r="N211" s="8">
        <v>2</v>
      </c>
      <c r="O211" s="8">
        <v>94.42</v>
      </c>
      <c r="P211" s="8">
        <v>128.66</v>
      </c>
      <c r="Q211" s="8">
        <v>13.56</v>
      </c>
      <c r="R211" s="8">
        <v>0.31</v>
      </c>
    </row>
    <row r="212" spans="1:21">
      <c r="A212" s="11">
        <v>385</v>
      </c>
      <c r="B212" s="85" t="s">
        <v>109</v>
      </c>
      <c r="C212" s="36"/>
      <c r="D212" s="9"/>
      <c r="E212" s="91">
        <v>200</v>
      </c>
      <c r="F212" s="12">
        <v>5.26</v>
      </c>
      <c r="G212" s="11">
        <v>5.63</v>
      </c>
      <c r="H212" s="11">
        <v>8.5500000000000007</v>
      </c>
      <c r="I212" s="51">
        <v>106</v>
      </c>
      <c r="J212" s="12"/>
      <c r="K212" s="17">
        <v>0.4</v>
      </c>
      <c r="L212" s="12">
        <v>1</v>
      </c>
      <c r="M212" s="18">
        <v>0.1</v>
      </c>
      <c r="N212" s="12">
        <v>0.6</v>
      </c>
      <c r="O212" s="18">
        <v>200.01</v>
      </c>
      <c r="P212" s="12">
        <v>150.6</v>
      </c>
      <c r="Q212" s="18">
        <v>20.36</v>
      </c>
      <c r="R212" s="11">
        <v>0.1</v>
      </c>
    </row>
    <row r="213" spans="1:21">
      <c r="A213" s="16"/>
      <c r="B213" s="31" t="s">
        <v>183</v>
      </c>
      <c r="C213" s="31"/>
      <c r="D213" s="15"/>
      <c r="E213" s="10"/>
      <c r="F213" s="47">
        <f>F211+F212</f>
        <v>15.83</v>
      </c>
      <c r="G213" s="88">
        <f>G211+G212</f>
        <v>13.2</v>
      </c>
      <c r="H213" s="87">
        <f>H211+H212</f>
        <v>17.200000000000003</v>
      </c>
      <c r="I213" s="73">
        <f>I211+I212</f>
        <v>251</v>
      </c>
      <c r="J213" s="75"/>
      <c r="K213" s="87">
        <f>K211+K212</f>
        <v>0.42000000000000004</v>
      </c>
      <c r="L213" s="76">
        <f>L211+L212</f>
        <v>1.1299999999999999</v>
      </c>
      <c r="M213" s="87">
        <f>M211+M212</f>
        <v>0.13</v>
      </c>
      <c r="N213" s="76">
        <f>N212</f>
        <v>0.6</v>
      </c>
      <c r="O213" s="87">
        <f>O211+O212</f>
        <v>294.43</v>
      </c>
      <c r="P213" s="76">
        <f>P211+P212</f>
        <v>279.26</v>
      </c>
      <c r="Q213" s="87">
        <f>Q211+Q212</f>
        <v>33.92</v>
      </c>
      <c r="R213" s="87">
        <f>R211+R212</f>
        <v>0.41000000000000003</v>
      </c>
      <c r="U213" s="33">
        <v>2</v>
      </c>
    </row>
    <row r="214" spans="1:21">
      <c r="A214" s="10"/>
      <c r="B214" s="30" t="s">
        <v>39</v>
      </c>
      <c r="C214" s="30"/>
      <c r="D214" s="30"/>
      <c r="E214" s="10"/>
      <c r="F214" s="2"/>
      <c r="G214" s="4"/>
      <c r="H214" s="10"/>
      <c r="I214" s="2"/>
      <c r="J214" s="2"/>
      <c r="K214" s="10"/>
      <c r="L214" s="2"/>
      <c r="M214" s="10"/>
      <c r="N214" s="2"/>
      <c r="O214" s="10"/>
      <c r="P214" s="2"/>
      <c r="Q214" s="10"/>
      <c r="R214" s="10"/>
    </row>
    <row r="215" spans="1:21">
      <c r="A215" s="11">
        <v>72</v>
      </c>
      <c r="B215" s="57" t="s">
        <v>208</v>
      </c>
      <c r="C215" s="57"/>
      <c r="D215" s="57"/>
      <c r="E215" s="91">
        <v>100</v>
      </c>
      <c r="F215" s="29">
        <v>1.54</v>
      </c>
      <c r="G215" s="5">
        <v>5.42</v>
      </c>
      <c r="H215" s="11">
        <v>6.52</v>
      </c>
      <c r="I215" s="17">
        <v>81</v>
      </c>
      <c r="J215" s="2"/>
      <c r="K215" s="11">
        <v>0.04</v>
      </c>
      <c r="L215" s="18">
        <v>3.32</v>
      </c>
      <c r="M215" s="11">
        <v>0.03</v>
      </c>
      <c r="N215" s="18">
        <v>0.8</v>
      </c>
      <c r="O215" s="11">
        <v>18.04</v>
      </c>
      <c r="P215" s="18">
        <v>40.53</v>
      </c>
      <c r="Q215" s="11">
        <v>11.84</v>
      </c>
      <c r="R215" s="11">
        <v>0.56000000000000005</v>
      </c>
    </row>
    <row r="216" spans="1:21">
      <c r="A216" s="11">
        <v>88</v>
      </c>
      <c r="B216" s="29" t="s">
        <v>105</v>
      </c>
      <c r="C216" s="2"/>
      <c r="D216" s="2"/>
      <c r="E216" s="91">
        <v>300</v>
      </c>
      <c r="F216" s="29">
        <v>2.23</v>
      </c>
      <c r="G216" s="5">
        <v>4.32</v>
      </c>
      <c r="H216" s="18">
        <v>10.47</v>
      </c>
      <c r="I216" s="29">
        <v>90</v>
      </c>
      <c r="K216" s="11">
        <v>0.06</v>
      </c>
      <c r="L216">
        <v>16.940000000000001</v>
      </c>
      <c r="M216" s="11">
        <v>0.02</v>
      </c>
      <c r="N216" s="29">
        <v>0.96</v>
      </c>
      <c r="O216" s="18">
        <v>46.52</v>
      </c>
      <c r="P216" s="29">
        <v>52.67</v>
      </c>
      <c r="Q216" s="18">
        <v>23.66</v>
      </c>
      <c r="R216" s="18">
        <v>0.88</v>
      </c>
    </row>
    <row r="217" spans="1:21">
      <c r="A217" s="11"/>
      <c r="B217" s="29" t="s">
        <v>106</v>
      </c>
      <c r="E217" s="91"/>
      <c r="F217" s="29"/>
      <c r="G217" s="5"/>
      <c r="H217" s="18"/>
      <c r="I217" s="29"/>
      <c r="K217" s="11"/>
      <c r="M217" s="11"/>
      <c r="N217" s="29"/>
      <c r="O217" s="18"/>
      <c r="P217" s="29"/>
      <c r="Q217" s="18"/>
      <c r="R217" s="18"/>
    </row>
    <row r="218" spans="1:21">
      <c r="A218" s="11">
        <v>260</v>
      </c>
      <c r="B218" s="29" t="s">
        <v>107</v>
      </c>
      <c r="E218" s="91" t="s">
        <v>261</v>
      </c>
      <c r="F218" s="29">
        <v>18.14</v>
      </c>
      <c r="G218" s="5">
        <v>18.25</v>
      </c>
      <c r="H218" s="18">
        <v>4.49</v>
      </c>
      <c r="I218" s="17">
        <v>255</v>
      </c>
      <c r="K218" s="11">
        <v>0.06</v>
      </c>
      <c r="L218" s="18">
        <v>1.54</v>
      </c>
      <c r="M218" s="11">
        <v>0.02</v>
      </c>
      <c r="N218" s="18">
        <v>0.5</v>
      </c>
      <c r="O218" s="18">
        <v>10.9</v>
      </c>
      <c r="P218" s="18">
        <v>176</v>
      </c>
      <c r="Q218" s="18">
        <v>10.95</v>
      </c>
      <c r="R218" s="18">
        <v>2</v>
      </c>
    </row>
    <row r="219" spans="1:21">
      <c r="A219" s="11" t="s">
        <v>33</v>
      </c>
      <c r="B219" s="29" t="s">
        <v>198</v>
      </c>
      <c r="E219" s="91" t="s">
        <v>252</v>
      </c>
      <c r="F219" s="29">
        <v>8.7100000000000009</v>
      </c>
      <c r="G219" s="5">
        <v>7.32</v>
      </c>
      <c r="H219" s="11">
        <v>45.8</v>
      </c>
      <c r="I219" s="78">
        <v>284</v>
      </c>
      <c r="J219" s="78"/>
      <c r="K219" s="11">
        <v>0.17</v>
      </c>
      <c r="L219" s="18">
        <v>0.2</v>
      </c>
      <c r="M219" s="11">
        <v>0.02</v>
      </c>
      <c r="N219" s="18">
        <v>1.2</v>
      </c>
      <c r="O219" s="11">
        <v>1.48</v>
      </c>
      <c r="P219" s="18">
        <v>183.77</v>
      </c>
      <c r="Q219" s="11">
        <v>0.03</v>
      </c>
      <c r="R219" s="11">
        <v>0.02</v>
      </c>
    </row>
    <row r="220" spans="1:21">
      <c r="A220" s="11"/>
      <c r="B220" s="29" t="s">
        <v>112</v>
      </c>
      <c r="E220" s="91"/>
      <c r="F220" s="29"/>
      <c r="G220" s="5"/>
      <c r="H220" s="11"/>
      <c r="I220" s="29"/>
      <c r="K220" s="11"/>
      <c r="L220" s="29"/>
      <c r="M220" s="11"/>
      <c r="N220" s="29"/>
      <c r="O220" s="11"/>
      <c r="P220" s="29"/>
      <c r="Q220" s="11"/>
      <c r="R220" s="11"/>
    </row>
    <row r="221" spans="1:21">
      <c r="A221" s="11">
        <v>343</v>
      </c>
      <c r="B221" s="29" t="s">
        <v>278</v>
      </c>
      <c r="E221" s="91">
        <v>200</v>
      </c>
      <c r="F221">
        <v>1.04</v>
      </c>
      <c r="G221" s="5"/>
      <c r="H221" s="11">
        <v>35.26</v>
      </c>
      <c r="I221">
        <v>120</v>
      </c>
      <c r="K221" s="11">
        <v>0.01</v>
      </c>
      <c r="L221">
        <v>0.5</v>
      </c>
      <c r="M221" s="11">
        <v>0.02</v>
      </c>
      <c r="N221">
        <v>0.4</v>
      </c>
      <c r="O221" s="11">
        <v>500.02</v>
      </c>
      <c r="P221">
        <v>20.61</v>
      </c>
      <c r="Q221" s="11">
        <v>30.02</v>
      </c>
      <c r="R221" s="11">
        <v>10.86</v>
      </c>
    </row>
    <row r="222" spans="1:21">
      <c r="A222" s="43"/>
      <c r="B222" s="68" t="s">
        <v>43</v>
      </c>
      <c r="C222" s="67"/>
      <c r="D222" s="8"/>
      <c r="E222" s="108">
        <v>90</v>
      </c>
      <c r="F222" s="11">
        <v>9.24</v>
      </c>
      <c r="G222" s="11">
        <v>1.68</v>
      </c>
      <c r="H222" s="11">
        <v>44.88</v>
      </c>
      <c r="I222" s="5">
        <v>231</v>
      </c>
      <c r="J222" s="8"/>
      <c r="K222" s="11">
        <v>0.02</v>
      </c>
      <c r="L222" s="11">
        <v>0.6</v>
      </c>
      <c r="M222" s="11">
        <v>0.03</v>
      </c>
      <c r="N222" s="11">
        <v>1.26</v>
      </c>
      <c r="O222" s="11">
        <v>39.6</v>
      </c>
      <c r="P222" s="11">
        <v>130</v>
      </c>
      <c r="Q222" s="11">
        <v>12</v>
      </c>
      <c r="R222" s="11"/>
    </row>
    <row r="223" spans="1:21">
      <c r="A223" s="8"/>
      <c r="B223" s="29" t="s">
        <v>44</v>
      </c>
      <c r="D223" s="8"/>
      <c r="E223" s="91">
        <v>30</v>
      </c>
      <c r="F223">
        <v>3.4</v>
      </c>
      <c r="G223" s="5">
        <v>0.64</v>
      </c>
      <c r="H223" s="11">
        <v>14.8</v>
      </c>
      <c r="I223">
        <v>79</v>
      </c>
      <c r="K223" s="11">
        <v>0.02</v>
      </c>
      <c r="L223" s="18">
        <v>0.2</v>
      </c>
      <c r="M223" s="11">
        <v>0.01</v>
      </c>
      <c r="N223">
        <v>0.67</v>
      </c>
      <c r="O223" s="11">
        <v>17.2</v>
      </c>
      <c r="P223">
        <v>50.6</v>
      </c>
      <c r="Q223" s="11">
        <v>10</v>
      </c>
      <c r="R223" s="11"/>
    </row>
    <row r="224" spans="1:21">
      <c r="A224" s="16"/>
      <c r="B224" s="53" t="s">
        <v>70</v>
      </c>
      <c r="C224" s="54"/>
      <c r="D224" s="38"/>
      <c r="E224" s="104"/>
      <c r="F224" s="31">
        <f>F215+F216+F218+F219+F221+F222+F223</f>
        <v>44.3</v>
      </c>
      <c r="G224" s="47">
        <f>G215+G216+G218+G219+G221+G222+G223</f>
        <v>37.630000000000003</v>
      </c>
      <c r="H224" s="47">
        <f>H215+H216+H218+H219+H221+H222+H223</f>
        <v>162.22</v>
      </c>
      <c r="I224" s="32">
        <f>I215+I216+I218+I219+I221+I222+I223</f>
        <v>1140</v>
      </c>
      <c r="J224" s="15"/>
      <c r="K224" s="32">
        <f t="shared" ref="K224:P224" si="14">K215+K216+K218+K219+K221+K222+K223</f>
        <v>0.38000000000000006</v>
      </c>
      <c r="L224" s="47">
        <f t="shared" si="14"/>
        <v>23.3</v>
      </c>
      <c r="M224" s="32">
        <f t="shared" si="14"/>
        <v>0.15000000000000002</v>
      </c>
      <c r="N224" s="47">
        <f t="shared" si="14"/>
        <v>5.79</v>
      </c>
      <c r="O224" s="55">
        <f t="shared" si="14"/>
        <v>633.7600000000001</v>
      </c>
      <c r="P224" s="47">
        <f t="shared" si="14"/>
        <v>654.18000000000006</v>
      </c>
      <c r="Q224" s="56">
        <f>Q215+Q218+Q216+Q219+Q221+Q222+Q223</f>
        <v>98.5</v>
      </c>
      <c r="R224" s="47">
        <f>R215+R216+R218+R219+R221+R222</f>
        <v>14.32</v>
      </c>
    </row>
    <row r="225" spans="1:21">
      <c r="A225" s="11"/>
      <c r="B225" s="58" t="s">
        <v>71</v>
      </c>
      <c r="C225" s="44"/>
      <c r="D225" s="44"/>
      <c r="E225" s="91"/>
      <c r="G225" s="11"/>
      <c r="H225" s="11"/>
      <c r="I225" s="2"/>
      <c r="J225" s="8"/>
      <c r="L225" s="11"/>
      <c r="N225" s="11"/>
      <c r="P225" s="11"/>
      <c r="R225" s="11"/>
    </row>
    <row r="226" spans="1:21">
      <c r="A226" s="11"/>
      <c r="B226" s="29" t="s">
        <v>56</v>
      </c>
      <c r="C226" s="59"/>
      <c r="D226" s="59"/>
      <c r="E226" s="91" t="s">
        <v>57</v>
      </c>
      <c r="F226" s="69">
        <v>0.75</v>
      </c>
      <c r="G226" s="11"/>
      <c r="H226" s="11">
        <v>20.57</v>
      </c>
      <c r="I226" s="29">
        <v>85</v>
      </c>
      <c r="J226" s="8"/>
      <c r="K226" s="17">
        <v>0.01</v>
      </c>
      <c r="L226" s="11">
        <v>1.01</v>
      </c>
      <c r="M226" s="29">
        <v>0.01</v>
      </c>
      <c r="N226" s="11">
        <v>0.1</v>
      </c>
      <c r="O226" s="17">
        <v>11.12</v>
      </c>
      <c r="P226" s="11">
        <v>15.14</v>
      </c>
      <c r="Q226" s="18">
        <v>1.44</v>
      </c>
      <c r="R226" s="11">
        <v>0.2</v>
      </c>
    </row>
    <row r="227" spans="1:21">
      <c r="A227" s="11">
        <v>338</v>
      </c>
      <c r="B227" s="29" t="s">
        <v>227</v>
      </c>
      <c r="E227" s="91" t="s">
        <v>57</v>
      </c>
      <c r="F227" s="69">
        <v>0.86</v>
      </c>
      <c r="G227" s="11">
        <v>0.19</v>
      </c>
      <c r="H227" s="11">
        <v>7.37</v>
      </c>
      <c r="I227" s="2">
        <v>35</v>
      </c>
      <c r="J227" s="8"/>
      <c r="K227">
        <v>0.03</v>
      </c>
      <c r="L227" s="11">
        <v>20</v>
      </c>
      <c r="M227">
        <v>0.03</v>
      </c>
      <c r="N227" s="11">
        <v>0.4</v>
      </c>
      <c r="O227">
        <v>20.6</v>
      </c>
      <c r="P227" s="11">
        <v>10.7</v>
      </c>
      <c r="Q227">
        <v>11.7</v>
      </c>
      <c r="R227" s="11">
        <v>0.27</v>
      </c>
    </row>
    <row r="228" spans="1:21">
      <c r="A228" s="37"/>
      <c r="B228" s="53" t="s">
        <v>74</v>
      </c>
      <c r="C228" s="38"/>
      <c r="D228" s="39"/>
      <c r="E228" s="109"/>
      <c r="F228" s="92">
        <f>F226+F227</f>
        <v>1.6099999999999999</v>
      </c>
      <c r="G228" s="31">
        <f>G226+G227</f>
        <v>0.19</v>
      </c>
      <c r="H228" s="31">
        <f>H226+H227</f>
        <v>27.94</v>
      </c>
      <c r="I228" s="31">
        <f>I226+I227</f>
        <v>120</v>
      </c>
      <c r="J228" s="2"/>
      <c r="K228" s="31">
        <f t="shared" ref="K228:R228" si="15">K226+K227</f>
        <v>0.04</v>
      </c>
      <c r="L228" s="31">
        <f t="shared" si="15"/>
        <v>21.01</v>
      </c>
      <c r="M228" s="31">
        <f t="shared" si="15"/>
        <v>0.04</v>
      </c>
      <c r="N228" s="31">
        <f t="shared" si="15"/>
        <v>0.5</v>
      </c>
      <c r="O228" s="31">
        <f t="shared" si="15"/>
        <v>31.72</v>
      </c>
      <c r="P228" s="31">
        <f t="shared" si="15"/>
        <v>25.84</v>
      </c>
      <c r="Q228" s="31">
        <f t="shared" si="15"/>
        <v>13.139999999999999</v>
      </c>
      <c r="R228" s="46">
        <f t="shared" si="15"/>
        <v>0.47000000000000003</v>
      </c>
      <c r="U228" s="33">
        <v>2</v>
      </c>
    </row>
    <row r="229" spans="1:21">
      <c r="A229" s="10"/>
      <c r="B229" s="30"/>
      <c r="C229" s="60" t="s">
        <v>75</v>
      </c>
      <c r="D229" s="21"/>
      <c r="E229" s="101"/>
      <c r="F229" s="10"/>
      <c r="G229" s="10"/>
      <c r="H229" s="10"/>
      <c r="I229" s="4"/>
      <c r="J229" s="7"/>
      <c r="K229" s="7"/>
      <c r="L229" s="7"/>
      <c r="M229" s="7"/>
      <c r="N229" s="7"/>
      <c r="O229" s="7"/>
      <c r="P229" s="7"/>
      <c r="Q229" s="7"/>
      <c r="R229" s="7"/>
    </row>
    <row r="230" spans="1:21">
      <c r="A230" s="11"/>
      <c r="B230" s="57" t="s">
        <v>110</v>
      </c>
      <c r="C230" s="79"/>
      <c r="D230" s="80"/>
      <c r="E230" s="91">
        <v>40</v>
      </c>
      <c r="F230" s="11">
        <v>0.88</v>
      </c>
      <c r="G230" s="11">
        <v>0.16</v>
      </c>
      <c r="H230" s="11">
        <v>4.4800000000000004</v>
      </c>
      <c r="I230" s="5">
        <v>23</v>
      </c>
      <c r="J230" s="8"/>
      <c r="K230" s="8">
        <v>0.01</v>
      </c>
      <c r="L230" s="8">
        <v>1.92</v>
      </c>
      <c r="M230" s="8">
        <v>0.6</v>
      </c>
      <c r="N230" s="8">
        <v>0.76</v>
      </c>
      <c r="O230" s="8">
        <v>2</v>
      </c>
      <c r="P230" s="8">
        <v>20</v>
      </c>
      <c r="Q230" s="8"/>
      <c r="R230" s="8">
        <v>0.16</v>
      </c>
    </row>
    <row r="231" spans="1:21">
      <c r="A231" s="11">
        <v>14</v>
      </c>
      <c r="B231" t="s">
        <v>76</v>
      </c>
      <c r="D231" s="8"/>
      <c r="E231" s="91">
        <v>10</v>
      </c>
      <c r="F231" s="11">
        <v>7.0000000000000007E-2</v>
      </c>
      <c r="G231" s="11">
        <v>6.86</v>
      </c>
      <c r="H231" s="11">
        <v>0.09</v>
      </c>
      <c r="I231" s="5">
        <v>62</v>
      </c>
      <c r="J231" s="8"/>
      <c r="K231" s="8"/>
      <c r="L231" s="8"/>
      <c r="M231" s="8">
        <v>7.0000000000000007E-2</v>
      </c>
      <c r="N231" s="8">
        <v>0.1</v>
      </c>
      <c r="O231" s="8">
        <v>1.58</v>
      </c>
      <c r="P231" s="8">
        <v>2.2599999999999998</v>
      </c>
      <c r="Q231" s="8">
        <v>0.03</v>
      </c>
      <c r="R231" s="8">
        <v>0.01</v>
      </c>
    </row>
    <row r="232" spans="1:21">
      <c r="A232" s="11">
        <v>243</v>
      </c>
      <c r="B232" t="s">
        <v>288</v>
      </c>
      <c r="D232" s="8"/>
      <c r="E232" s="91" t="s">
        <v>255</v>
      </c>
      <c r="F232" s="11">
        <v>19.239999999999998</v>
      </c>
      <c r="G232" s="11">
        <v>9.7899999999999991</v>
      </c>
      <c r="H232" s="11">
        <v>8.6999999999999993</v>
      </c>
      <c r="I232" s="5">
        <v>200</v>
      </c>
      <c r="J232" s="8"/>
      <c r="K232" s="8">
        <v>0.06</v>
      </c>
      <c r="L232" s="8"/>
      <c r="M232" s="8">
        <v>0.03</v>
      </c>
      <c r="N232" s="8"/>
      <c r="O232" s="8">
        <v>48</v>
      </c>
      <c r="P232" s="8">
        <v>207</v>
      </c>
      <c r="Q232" s="8">
        <v>44</v>
      </c>
      <c r="R232" s="8">
        <v>2.9</v>
      </c>
    </row>
    <row r="233" spans="1:21">
      <c r="A233" s="11">
        <v>125</v>
      </c>
      <c r="B233" t="s">
        <v>199</v>
      </c>
      <c r="D233" s="8"/>
      <c r="E233" s="91" t="s">
        <v>252</v>
      </c>
      <c r="F233" s="11">
        <v>2.63</v>
      </c>
      <c r="G233" s="11">
        <v>5.0599999999999996</v>
      </c>
      <c r="H233" s="11">
        <v>20.440000000000001</v>
      </c>
      <c r="I233" s="5">
        <v>138</v>
      </c>
      <c r="J233" s="8"/>
      <c r="K233" s="8">
        <v>0.12</v>
      </c>
      <c r="L233" s="8">
        <v>10.99</v>
      </c>
      <c r="M233" s="8">
        <v>0.02</v>
      </c>
      <c r="N233" s="8">
        <v>0.2</v>
      </c>
      <c r="O233" s="8">
        <v>13.14</v>
      </c>
      <c r="P233" s="8">
        <v>70.8</v>
      </c>
      <c r="Q233" s="8">
        <v>27.51</v>
      </c>
      <c r="R233" s="8">
        <v>1.0900000000000001</v>
      </c>
    </row>
    <row r="234" spans="1:21" hidden="1">
      <c r="A234" s="11"/>
      <c r="B234" s="5" t="s">
        <v>112</v>
      </c>
      <c r="C234" s="2"/>
      <c r="D234" s="8"/>
      <c r="E234" s="91"/>
      <c r="F234" s="11"/>
      <c r="G234" s="11"/>
      <c r="H234" s="11"/>
      <c r="I234" s="5"/>
      <c r="J234" s="8"/>
      <c r="K234" s="8"/>
      <c r="L234" s="8"/>
      <c r="M234" s="8"/>
      <c r="N234" s="8"/>
      <c r="O234" s="8"/>
      <c r="P234" s="8"/>
      <c r="Q234" s="8"/>
      <c r="R234" s="8"/>
    </row>
    <row r="235" spans="1:21">
      <c r="A235" s="11">
        <v>386</v>
      </c>
      <c r="B235" s="5" t="s">
        <v>59</v>
      </c>
      <c r="C235" s="2"/>
      <c r="D235" s="8"/>
      <c r="E235" s="91" t="s">
        <v>57</v>
      </c>
      <c r="F235" s="11">
        <v>2.8</v>
      </c>
      <c r="G235" s="11">
        <v>2.5</v>
      </c>
      <c r="H235" s="11">
        <v>3.6</v>
      </c>
      <c r="I235" s="5">
        <v>50</v>
      </c>
      <c r="J235" s="8"/>
      <c r="K235" s="8">
        <v>0.3</v>
      </c>
      <c r="L235" s="8">
        <v>0.01</v>
      </c>
      <c r="M235" s="8">
        <v>0.02</v>
      </c>
      <c r="N235" s="8">
        <v>0.3</v>
      </c>
      <c r="O235" s="8">
        <v>148</v>
      </c>
      <c r="P235" s="8">
        <v>180</v>
      </c>
      <c r="Q235" s="8">
        <v>1</v>
      </c>
      <c r="R235" s="8">
        <v>0.01</v>
      </c>
    </row>
    <row r="236" spans="1:21">
      <c r="A236" s="11"/>
      <c r="B236" s="2" t="s">
        <v>44</v>
      </c>
      <c r="C236" s="2"/>
      <c r="D236" s="8"/>
      <c r="E236" s="91">
        <v>80</v>
      </c>
      <c r="F236" s="8">
        <v>9.07</v>
      </c>
      <c r="G236" s="11">
        <v>1.71</v>
      </c>
      <c r="H236" s="8">
        <v>39.47</v>
      </c>
      <c r="I236" s="5">
        <v>211</v>
      </c>
      <c r="J236" s="8"/>
      <c r="K236" s="11">
        <v>0.02</v>
      </c>
      <c r="L236" s="8">
        <v>0.5</v>
      </c>
      <c r="M236" s="8">
        <v>0.02</v>
      </c>
      <c r="N236" s="8">
        <v>0.72</v>
      </c>
      <c r="O236" s="8">
        <v>45.87</v>
      </c>
      <c r="P236" s="8">
        <v>95.7</v>
      </c>
      <c r="Q236" s="8">
        <v>25</v>
      </c>
      <c r="R236" s="8"/>
    </row>
    <row r="237" spans="1:21">
      <c r="A237" s="8"/>
      <c r="B237" s="57" t="s">
        <v>81</v>
      </c>
      <c r="C237" s="57"/>
      <c r="D237" s="8"/>
      <c r="E237" s="91">
        <v>30</v>
      </c>
      <c r="F237" s="11">
        <v>3.08</v>
      </c>
      <c r="G237" s="11">
        <v>0.56000000000000005</v>
      </c>
      <c r="H237" s="5">
        <v>14.96</v>
      </c>
      <c r="I237" s="29">
        <v>77</v>
      </c>
      <c r="J237" s="8"/>
      <c r="K237" s="11">
        <v>0.02</v>
      </c>
      <c r="L237" s="11">
        <v>0.2</v>
      </c>
      <c r="M237" s="11">
        <v>0.01</v>
      </c>
      <c r="N237" s="11">
        <v>0.42</v>
      </c>
      <c r="O237" s="11">
        <v>13.2</v>
      </c>
      <c r="P237" s="11">
        <v>27.6</v>
      </c>
      <c r="Q237" s="11">
        <v>4</v>
      </c>
      <c r="R237" s="11"/>
    </row>
    <row r="238" spans="1:21" ht="12.75" customHeight="1">
      <c r="A238" s="10"/>
      <c r="B238" s="63" t="s">
        <v>82</v>
      </c>
      <c r="C238" s="14"/>
      <c r="D238" s="15"/>
      <c r="E238" s="15"/>
      <c r="F238" s="47">
        <f>F230+F231+F232+F233+F235+F236+F237</f>
        <v>37.769999999999996</v>
      </c>
      <c r="G238" s="47">
        <f>G230+G231+G232+G233+G235+G236+G237</f>
        <v>26.639999999999997</v>
      </c>
      <c r="H238" s="47">
        <f>H230+H231+H232+H233+H235+H236+H237</f>
        <v>91.740000000000009</v>
      </c>
      <c r="I238" s="70">
        <f>I230+I231+I232+I233+I235+I236+I237</f>
        <v>761</v>
      </c>
      <c r="J238" s="46"/>
      <c r="K238" s="47">
        <f>K230+K232+K233+K235+K236+K237</f>
        <v>0.53</v>
      </c>
      <c r="L238" s="47">
        <f>L230+L233+L235+L236+L237+L231</f>
        <v>13.62</v>
      </c>
      <c r="M238" s="47">
        <f>M230+M231+M232+M233+M235+M236+M237</f>
        <v>0.77</v>
      </c>
      <c r="N238" s="47">
        <f>N230+N231+N232+N233+N235+N236+N237</f>
        <v>2.5</v>
      </c>
      <c r="O238" s="47">
        <f>O230+O231+O232+O233+O235+O236+O237</f>
        <v>271.78999999999996</v>
      </c>
      <c r="P238" s="47">
        <f>P230+P231+P232+P233+P235+P236+P237</f>
        <v>603.36</v>
      </c>
      <c r="Q238" s="47">
        <f>Q231+Q230+Q232+Q233+Q235+Q236+Q237</f>
        <v>101.54</v>
      </c>
      <c r="R238" s="46">
        <f>R230+R231+R232+R233+R235+R236+R237</f>
        <v>4.17</v>
      </c>
    </row>
    <row r="239" spans="1:21" hidden="1">
      <c r="A239" s="11"/>
      <c r="B239" s="65" t="s">
        <v>83</v>
      </c>
      <c r="C239" s="64"/>
      <c r="D239" s="66"/>
      <c r="E239" s="7"/>
      <c r="F239" s="62"/>
      <c r="G239" s="10"/>
      <c r="H239" s="10"/>
      <c r="I239" s="4"/>
      <c r="J239" s="7"/>
      <c r="K239" s="10"/>
      <c r="L239" s="10"/>
      <c r="M239" s="10"/>
      <c r="N239" s="10"/>
      <c r="O239" s="10"/>
      <c r="P239" s="10"/>
      <c r="Q239" s="10"/>
      <c r="R239" s="10"/>
    </row>
    <row r="240" spans="1:21" hidden="1">
      <c r="A240" s="12">
        <v>386</v>
      </c>
      <c r="B240" s="77" t="s">
        <v>59</v>
      </c>
      <c r="C240" s="36"/>
      <c r="D240" s="36"/>
      <c r="E240" s="9" t="s">
        <v>57</v>
      </c>
      <c r="F240" s="12">
        <v>2.8</v>
      </c>
      <c r="G240" s="12">
        <v>2.5</v>
      </c>
      <c r="H240" s="12">
        <v>3.6</v>
      </c>
      <c r="I240" s="6">
        <v>50</v>
      </c>
      <c r="J240" s="9"/>
      <c r="K240" s="12">
        <v>0.3</v>
      </c>
      <c r="L240" s="12">
        <v>0.01</v>
      </c>
      <c r="M240" s="12">
        <v>0.02</v>
      </c>
      <c r="N240" s="12">
        <v>0.3</v>
      </c>
      <c r="O240" s="12">
        <v>148</v>
      </c>
      <c r="P240" s="12">
        <v>180</v>
      </c>
      <c r="Q240" s="12">
        <v>1</v>
      </c>
      <c r="R240" s="9">
        <v>0.01</v>
      </c>
    </row>
    <row r="241" spans="1:18" hidden="1">
      <c r="A241" s="16"/>
      <c r="C241" s="1" t="s">
        <v>60</v>
      </c>
      <c r="E241" s="9"/>
      <c r="F241" s="71">
        <v>2.8</v>
      </c>
      <c r="G241" s="72">
        <v>2.5</v>
      </c>
      <c r="H241" s="72">
        <v>3.6</v>
      </c>
      <c r="I241" s="73">
        <v>50</v>
      </c>
      <c r="J241" s="74"/>
      <c r="K241" s="72">
        <v>0.3</v>
      </c>
      <c r="L241" s="72">
        <v>0.01</v>
      </c>
      <c r="M241" s="72">
        <v>0.02</v>
      </c>
      <c r="N241" s="72">
        <v>0.3</v>
      </c>
      <c r="O241" s="72">
        <v>148</v>
      </c>
      <c r="P241" s="72">
        <v>180</v>
      </c>
      <c r="Q241" s="72">
        <v>1</v>
      </c>
      <c r="R241" s="75">
        <v>0.01</v>
      </c>
    </row>
    <row r="242" spans="1:18" hidden="1">
      <c r="B242" s="61" t="s">
        <v>84</v>
      </c>
      <c r="C242" s="3"/>
      <c r="D242" s="3"/>
      <c r="F242" s="52">
        <v>2.8</v>
      </c>
      <c r="G242" s="47">
        <v>2.5</v>
      </c>
      <c r="H242" s="47">
        <v>9.1</v>
      </c>
      <c r="I242" s="1">
        <v>71</v>
      </c>
      <c r="J242" s="15"/>
      <c r="K242" s="47">
        <v>0.3</v>
      </c>
      <c r="L242" s="47">
        <v>0.02</v>
      </c>
      <c r="M242" s="47">
        <v>0.02</v>
      </c>
      <c r="N242" s="47">
        <v>0.3</v>
      </c>
      <c r="O242" s="47">
        <v>148</v>
      </c>
      <c r="P242" s="47">
        <v>150</v>
      </c>
      <c r="Q242" s="47">
        <v>1</v>
      </c>
      <c r="R242" s="1">
        <v>0.01</v>
      </c>
    </row>
    <row r="243" spans="1:18">
      <c r="A243" s="13"/>
      <c r="B243" s="31" t="s">
        <v>113</v>
      </c>
      <c r="C243" s="14"/>
      <c r="D243" s="14"/>
      <c r="E243" s="15"/>
      <c r="F243" s="93">
        <f>F238+F228+F224+F213+F209</f>
        <v>118.16</v>
      </c>
      <c r="G243" s="47">
        <f>G238+G228+G224+G213+G209</f>
        <v>95.440000000000012</v>
      </c>
      <c r="H243" s="47">
        <f>H238+H228+H224+H213+H209</f>
        <v>375.04999999999995</v>
      </c>
      <c r="I243" s="31">
        <f>I238+I228+I224+I213+I209</f>
        <v>2811</v>
      </c>
      <c r="J243" s="46"/>
      <c r="K243" s="47">
        <f t="shared" ref="K243:R243" si="16">K238+K228+K224+K213+K209</f>
        <v>1.4000000000000001</v>
      </c>
      <c r="L243" s="47">
        <f t="shared" si="16"/>
        <v>60.330000000000013</v>
      </c>
      <c r="M243" s="47">
        <f t="shared" si="16"/>
        <v>1.54</v>
      </c>
      <c r="N243" s="47">
        <f t="shared" si="16"/>
        <v>11.61</v>
      </c>
      <c r="O243" s="47">
        <f t="shared" si="16"/>
        <v>1523.5700000000002</v>
      </c>
      <c r="P243" s="47">
        <f t="shared" si="16"/>
        <v>1842.88</v>
      </c>
      <c r="Q243" s="47">
        <f t="shared" si="16"/>
        <v>278.89000000000004</v>
      </c>
      <c r="R243" s="46">
        <f t="shared" si="16"/>
        <v>19.39</v>
      </c>
    </row>
    <row r="245" spans="1:18">
      <c r="K245" s="1" t="s">
        <v>114</v>
      </c>
    </row>
    <row r="246" spans="1:18">
      <c r="A246" s="10" t="s">
        <v>184</v>
      </c>
      <c r="B246" s="3" t="s">
        <v>10</v>
      </c>
      <c r="C246" s="3"/>
      <c r="D246" s="7"/>
      <c r="E246" s="10" t="s">
        <v>12</v>
      </c>
      <c r="F246" s="13" t="s">
        <v>17</v>
      </c>
      <c r="G246" s="14"/>
      <c r="H246" s="15"/>
      <c r="I246" s="3" t="s">
        <v>18</v>
      </c>
      <c r="J246" s="7"/>
      <c r="K246" s="3"/>
      <c r="L246" s="3" t="s">
        <v>20</v>
      </c>
      <c r="M246" s="3"/>
      <c r="N246" s="15"/>
      <c r="O246" s="14" t="s">
        <v>25</v>
      </c>
      <c r="P246" s="3"/>
      <c r="Q246" s="3"/>
      <c r="R246" s="7"/>
    </row>
    <row r="247" spans="1:18">
      <c r="A247" s="8"/>
      <c r="B247" s="2" t="s">
        <v>11</v>
      </c>
      <c r="C247" s="2"/>
      <c r="D247" s="8"/>
      <c r="E247" s="11" t="s">
        <v>13</v>
      </c>
      <c r="F247" s="11" t="s">
        <v>14</v>
      </c>
      <c r="G247" s="11" t="s">
        <v>15</v>
      </c>
      <c r="H247" s="11" t="s">
        <v>16</v>
      </c>
      <c r="I247" s="17" t="s">
        <v>19</v>
      </c>
      <c r="J247" s="8"/>
      <c r="K247" s="16" t="s">
        <v>21</v>
      </c>
      <c r="L247" s="16" t="s">
        <v>22</v>
      </c>
      <c r="M247" s="16" t="s">
        <v>23</v>
      </c>
      <c r="N247" s="15" t="s">
        <v>24</v>
      </c>
      <c r="O247" s="17" t="s">
        <v>26</v>
      </c>
      <c r="P247" s="19" t="s">
        <v>27</v>
      </c>
      <c r="Q247" s="19" t="s">
        <v>28</v>
      </c>
      <c r="R247" s="15" t="s">
        <v>29</v>
      </c>
    </row>
    <row r="248" spans="1:18">
      <c r="A248" s="16">
        <v>1</v>
      </c>
      <c r="B248" s="14"/>
      <c r="C248" s="14">
        <v>2</v>
      </c>
      <c r="D248" s="15"/>
      <c r="E248" s="16">
        <v>3</v>
      </c>
      <c r="F248" s="16">
        <v>4</v>
      </c>
      <c r="G248" s="16">
        <v>5</v>
      </c>
      <c r="H248" s="16">
        <v>6</v>
      </c>
      <c r="I248" s="13">
        <v>7</v>
      </c>
      <c r="J248" s="15"/>
      <c r="K248" s="16">
        <v>8</v>
      </c>
      <c r="L248" s="16">
        <v>9</v>
      </c>
      <c r="M248" s="16">
        <v>10</v>
      </c>
      <c r="N248" s="15">
        <v>11</v>
      </c>
      <c r="O248" s="16">
        <v>12</v>
      </c>
      <c r="P248" s="16">
        <v>13</v>
      </c>
      <c r="Q248" s="16">
        <v>14</v>
      </c>
      <c r="R248" s="9">
        <v>15</v>
      </c>
    </row>
    <row r="249" spans="1:18">
      <c r="A249" s="22"/>
      <c r="B249" s="20"/>
      <c r="C249" s="20" t="s">
        <v>30</v>
      </c>
      <c r="D249" s="21"/>
      <c r="E249" s="101"/>
      <c r="F249" s="10"/>
      <c r="G249" s="10"/>
      <c r="I249" s="4"/>
      <c r="K249" s="10"/>
      <c r="M249" s="10"/>
      <c r="O249" s="10"/>
      <c r="P249" s="7"/>
      <c r="Q249" s="7"/>
      <c r="R249" s="10"/>
    </row>
    <row r="250" spans="1:18">
      <c r="A250" s="23">
        <v>14</v>
      </c>
      <c r="B250" t="s">
        <v>31</v>
      </c>
      <c r="D250" s="8"/>
      <c r="E250" s="91">
        <v>10</v>
      </c>
      <c r="F250" s="11">
        <v>7.0000000000000007E-2</v>
      </c>
      <c r="G250" s="28">
        <v>6.86</v>
      </c>
      <c r="H250" s="5">
        <v>0.09</v>
      </c>
      <c r="I250" s="5">
        <v>62</v>
      </c>
      <c r="K250" s="11"/>
      <c r="L250" s="2"/>
      <c r="M250" s="43">
        <v>7.0000000000000007E-2</v>
      </c>
      <c r="N250">
        <v>0.1</v>
      </c>
      <c r="O250" s="11">
        <v>1.58</v>
      </c>
      <c r="P250" s="8">
        <v>2.2599999999999998</v>
      </c>
      <c r="Q250" s="11">
        <v>0.03</v>
      </c>
      <c r="R250" s="8">
        <v>0.01</v>
      </c>
    </row>
    <row r="251" spans="1:18" hidden="1">
      <c r="A251" s="24">
        <v>15</v>
      </c>
      <c r="B251" t="s">
        <v>32</v>
      </c>
      <c r="D251" s="8"/>
      <c r="E251" s="91">
        <v>15</v>
      </c>
      <c r="F251" s="11"/>
      <c r="G251" s="11"/>
      <c r="H251" s="5"/>
      <c r="I251" s="5"/>
      <c r="K251" s="11"/>
      <c r="L251" s="8"/>
      <c r="M251" s="11"/>
      <c r="N251" s="29"/>
      <c r="O251" s="11"/>
      <c r="P251" s="8"/>
      <c r="Q251" s="11"/>
      <c r="R251" s="8"/>
    </row>
    <row r="252" spans="1:18">
      <c r="A252" s="8">
        <v>160</v>
      </c>
      <c r="B252" t="s">
        <v>115</v>
      </c>
      <c r="D252" s="8"/>
      <c r="E252" s="91" t="s">
        <v>262</v>
      </c>
      <c r="F252" s="11">
        <v>5.25</v>
      </c>
      <c r="G252" s="11">
        <v>5.09</v>
      </c>
      <c r="H252" s="5">
        <v>19.87</v>
      </c>
      <c r="I252" s="5">
        <v>146</v>
      </c>
      <c r="K252" s="11">
        <v>0.02</v>
      </c>
      <c r="L252" s="8">
        <v>0.65</v>
      </c>
      <c r="M252" s="11">
        <v>0.2</v>
      </c>
      <c r="N252" s="29">
        <v>1.2</v>
      </c>
      <c r="O252" s="11">
        <v>135.4</v>
      </c>
      <c r="P252" s="8">
        <v>113.47</v>
      </c>
      <c r="Q252" s="11">
        <v>8.02</v>
      </c>
      <c r="R252" s="8">
        <v>0.06</v>
      </c>
    </row>
    <row r="253" spans="1:18">
      <c r="A253" s="25"/>
      <c r="B253" t="s">
        <v>116</v>
      </c>
      <c r="D253" s="8"/>
      <c r="E253" s="91"/>
      <c r="F253" s="11"/>
      <c r="G253" s="11"/>
      <c r="H253" s="5"/>
      <c r="I253" s="5"/>
      <c r="K253" s="11"/>
      <c r="L253" s="8"/>
      <c r="M253" s="11"/>
      <c r="O253" s="11"/>
      <c r="P253" s="8"/>
      <c r="Q253" s="11"/>
      <c r="R253" s="8"/>
    </row>
    <row r="254" spans="1:18">
      <c r="A254" s="27">
        <v>378</v>
      </c>
      <c r="B254" t="s">
        <v>64</v>
      </c>
      <c r="D254" s="8"/>
      <c r="E254" s="91" t="s">
        <v>185</v>
      </c>
      <c r="F254" s="11">
        <v>1.41</v>
      </c>
      <c r="G254" s="11">
        <v>1.43</v>
      </c>
      <c r="H254" s="5">
        <v>15</v>
      </c>
      <c r="I254" s="5">
        <v>83</v>
      </c>
      <c r="K254" s="11">
        <v>0.01</v>
      </c>
      <c r="L254" s="8">
        <v>0.26</v>
      </c>
      <c r="M254" s="11">
        <v>0.01</v>
      </c>
      <c r="O254" s="11">
        <v>40.26</v>
      </c>
      <c r="P254" s="8">
        <v>20.149999999999999</v>
      </c>
      <c r="Q254" s="11"/>
      <c r="R254" s="8"/>
    </row>
    <row r="255" spans="1:18">
      <c r="A255" s="26"/>
      <c r="B255" t="s">
        <v>36</v>
      </c>
      <c r="D255" s="9"/>
      <c r="E255" s="91">
        <v>90</v>
      </c>
      <c r="F255" s="11">
        <v>10.199999999999999</v>
      </c>
      <c r="G255" s="11">
        <v>1.92</v>
      </c>
      <c r="H255" s="5">
        <v>44.4</v>
      </c>
      <c r="I255" s="6">
        <v>237</v>
      </c>
      <c r="K255" s="11">
        <v>0.02</v>
      </c>
      <c r="L255" s="8">
        <v>0.6</v>
      </c>
      <c r="M255" s="11">
        <v>0.03</v>
      </c>
      <c r="N255" s="12">
        <v>0.8</v>
      </c>
      <c r="O255" s="8">
        <v>51.6</v>
      </c>
      <c r="P255" s="8">
        <v>100.08</v>
      </c>
      <c r="Q255" s="12">
        <v>30</v>
      </c>
      <c r="R255" s="12"/>
    </row>
    <row r="256" spans="1:18">
      <c r="A256" s="13"/>
      <c r="B256" s="31" t="s">
        <v>38</v>
      </c>
      <c r="C256" s="31"/>
      <c r="D256" s="15"/>
      <c r="E256" s="102"/>
      <c r="F256" s="47">
        <f>F250+F251+F252+F254+F255</f>
        <v>16.93</v>
      </c>
      <c r="G256" s="47">
        <f>G250+G251+G252+G254+G255</f>
        <v>15.299999999999999</v>
      </c>
      <c r="H256" s="47">
        <f>H250+H251+H252+H254+H255</f>
        <v>79.36</v>
      </c>
      <c r="I256" s="48">
        <f>I250+I251+I252+I254+I255</f>
        <v>528</v>
      </c>
      <c r="J256" s="15"/>
      <c r="K256" s="47">
        <f>K250+K251+K252+K254+K255</f>
        <v>0.05</v>
      </c>
      <c r="L256" s="47">
        <f>L251+L250+L252+L254+L255</f>
        <v>1.51</v>
      </c>
      <c r="M256" s="47">
        <f t="shared" ref="M256:R256" si="17">M250+M251+M252+M254+M255</f>
        <v>0.31000000000000005</v>
      </c>
      <c r="N256" s="47">
        <f t="shared" si="17"/>
        <v>2.1</v>
      </c>
      <c r="O256" s="47">
        <f t="shared" si="17"/>
        <v>228.84</v>
      </c>
      <c r="P256" s="47">
        <f t="shared" si="17"/>
        <v>235.95999999999998</v>
      </c>
      <c r="Q256" s="47">
        <f t="shared" si="17"/>
        <v>38.049999999999997</v>
      </c>
      <c r="R256" s="47">
        <f t="shared" si="17"/>
        <v>6.9999999999999993E-2</v>
      </c>
    </row>
    <row r="257" spans="1:18">
      <c r="A257" s="10"/>
      <c r="B257" s="89" t="s">
        <v>182</v>
      </c>
      <c r="C257" s="89"/>
      <c r="D257" s="30"/>
      <c r="E257" s="101"/>
      <c r="F257" s="67"/>
      <c r="G257" s="88"/>
      <c r="H257" s="87"/>
      <c r="I257" s="67"/>
      <c r="J257" s="67"/>
      <c r="K257" s="87"/>
      <c r="L257" s="67"/>
      <c r="M257" s="87"/>
      <c r="N257" s="67"/>
      <c r="O257" s="87"/>
      <c r="P257" s="67"/>
      <c r="Q257" s="87"/>
      <c r="R257" s="87"/>
    </row>
    <row r="258" spans="1:18">
      <c r="A258" s="11"/>
      <c r="B258" s="57" t="s">
        <v>121</v>
      </c>
      <c r="C258" s="94"/>
      <c r="D258" s="57"/>
      <c r="E258" s="91">
        <v>45</v>
      </c>
      <c r="F258" s="95">
        <v>1.8</v>
      </c>
      <c r="G258" s="96">
        <v>17.78</v>
      </c>
      <c r="H258" s="97">
        <v>24.39</v>
      </c>
      <c r="I258" s="99">
        <v>256</v>
      </c>
      <c r="J258" s="95"/>
      <c r="K258" s="98"/>
      <c r="L258" s="95"/>
      <c r="M258" s="98">
        <v>0.03</v>
      </c>
      <c r="N258" s="95"/>
      <c r="O258" s="98">
        <v>12.6</v>
      </c>
      <c r="P258" s="95">
        <v>42.75</v>
      </c>
      <c r="Q258" s="98"/>
      <c r="R258" s="98"/>
    </row>
    <row r="259" spans="1:18">
      <c r="A259" s="11"/>
      <c r="B259" t="s">
        <v>56</v>
      </c>
      <c r="D259" s="8"/>
      <c r="E259" s="91" t="s">
        <v>57</v>
      </c>
      <c r="F259" s="11">
        <v>0.75</v>
      </c>
      <c r="G259" s="11"/>
      <c r="H259" s="11">
        <v>20.57</v>
      </c>
      <c r="I259" s="5">
        <v>85</v>
      </c>
      <c r="J259" s="8"/>
      <c r="K259" s="8">
        <v>0.01</v>
      </c>
      <c r="L259" s="8">
        <v>1.01</v>
      </c>
      <c r="M259" s="8">
        <v>0.01</v>
      </c>
      <c r="N259" s="8">
        <v>0.1</v>
      </c>
      <c r="O259" s="8">
        <v>11.12</v>
      </c>
      <c r="P259" s="8">
        <v>15.14</v>
      </c>
      <c r="Q259" s="8">
        <v>1.44</v>
      </c>
      <c r="R259" s="8">
        <v>0.2</v>
      </c>
    </row>
    <row r="260" spans="1:18">
      <c r="A260" s="11">
        <v>338</v>
      </c>
      <c r="B260" s="85"/>
      <c r="C260" s="36"/>
      <c r="D260" s="9"/>
      <c r="E260" s="91"/>
      <c r="F260" s="12"/>
      <c r="G260" s="11"/>
      <c r="H260" s="11"/>
      <c r="I260" s="51"/>
      <c r="J260" s="12"/>
      <c r="K260" s="17"/>
      <c r="L260" s="12"/>
      <c r="M260" s="18"/>
      <c r="N260" s="12"/>
      <c r="O260" s="18"/>
      <c r="P260" s="12"/>
      <c r="Q260" s="18"/>
      <c r="R260" s="11"/>
    </row>
    <row r="261" spans="1:18">
      <c r="A261" s="16"/>
      <c r="B261" s="31" t="s">
        <v>183</v>
      </c>
      <c r="C261" s="31"/>
      <c r="D261" s="15"/>
      <c r="E261" s="10"/>
      <c r="F261" s="47">
        <f>F259+F260+F258</f>
        <v>2.5499999999999998</v>
      </c>
      <c r="G261" s="88">
        <f>G259+G260+G258</f>
        <v>17.78</v>
      </c>
      <c r="H261" s="87">
        <f>H259+H260+H258</f>
        <v>44.96</v>
      </c>
      <c r="I261" s="73">
        <f>I259+I260+I258</f>
        <v>341</v>
      </c>
      <c r="J261" s="75"/>
      <c r="K261" s="87">
        <f t="shared" ref="K261:R261" si="18">K259+K260</f>
        <v>0.01</v>
      </c>
      <c r="L261" s="76">
        <f t="shared" si="18"/>
        <v>1.01</v>
      </c>
      <c r="M261" s="87">
        <f>M259+M260+M258</f>
        <v>0.04</v>
      </c>
      <c r="N261" s="76">
        <f t="shared" si="18"/>
        <v>0.1</v>
      </c>
      <c r="O261" s="87">
        <f>O259+O260+O258</f>
        <v>23.72</v>
      </c>
      <c r="P261" s="76">
        <f>P258+P259+P260</f>
        <v>57.89</v>
      </c>
      <c r="Q261" s="87">
        <f t="shared" si="18"/>
        <v>1.44</v>
      </c>
      <c r="R261" s="87">
        <f t="shared" si="18"/>
        <v>0.2</v>
      </c>
    </row>
    <row r="262" spans="1:18">
      <c r="A262" s="10"/>
      <c r="B262" s="30" t="s">
        <v>39</v>
      </c>
      <c r="C262" s="30"/>
      <c r="D262" s="30"/>
      <c r="E262" s="10"/>
      <c r="F262" s="2"/>
      <c r="G262" s="4"/>
      <c r="H262" s="10"/>
      <c r="I262" s="2"/>
      <c r="J262" s="2"/>
      <c r="K262" s="10"/>
      <c r="L262" s="2"/>
      <c r="M262" s="10"/>
      <c r="N262" s="2"/>
      <c r="O262" s="10"/>
      <c r="P262" s="2"/>
      <c r="Q262" s="10"/>
      <c r="R262" s="10"/>
    </row>
    <row r="263" spans="1:18">
      <c r="A263" s="11">
        <v>71</v>
      </c>
      <c r="B263" s="29" t="s">
        <v>225</v>
      </c>
      <c r="C263" s="2"/>
      <c r="D263" s="2"/>
      <c r="E263" s="91">
        <v>100</v>
      </c>
      <c r="F263" s="29">
        <v>1.1000000000000001</v>
      </c>
      <c r="G263" s="5">
        <v>0.2</v>
      </c>
      <c r="H263" s="18">
        <v>3.8</v>
      </c>
      <c r="I263" s="17">
        <v>21</v>
      </c>
      <c r="K263" s="11">
        <v>0.06</v>
      </c>
      <c r="L263" s="100">
        <v>25</v>
      </c>
      <c r="M263" s="11">
        <v>0.03</v>
      </c>
      <c r="N263" s="18">
        <v>0.1</v>
      </c>
      <c r="O263" s="18">
        <v>14</v>
      </c>
      <c r="P263" s="18">
        <v>26</v>
      </c>
      <c r="Q263" s="18">
        <v>20</v>
      </c>
      <c r="R263" s="18">
        <v>0.9</v>
      </c>
    </row>
    <row r="264" spans="1:18" ht="0.75" customHeight="1">
      <c r="A264" s="11"/>
      <c r="B264" s="29" t="s">
        <v>117</v>
      </c>
      <c r="E264" s="91"/>
      <c r="F264" s="29"/>
      <c r="G264" s="5"/>
      <c r="H264" s="18"/>
      <c r="I264" s="29"/>
      <c r="K264" s="11"/>
      <c r="M264" s="11"/>
      <c r="N264" s="29"/>
      <c r="O264" s="18"/>
      <c r="P264" s="29"/>
      <c r="Q264" s="18"/>
      <c r="R264" s="18"/>
    </row>
    <row r="265" spans="1:18">
      <c r="A265" s="11">
        <v>101</v>
      </c>
      <c r="B265" s="29" t="s">
        <v>118</v>
      </c>
      <c r="E265" s="91">
        <v>300</v>
      </c>
      <c r="F265" s="29">
        <v>2.42</v>
      </c>
      <c r="G265" s="5">
        <v>2.85</v>
      </c>
      <c r="H265" s="18">
        <v>19.059999999999999</v>
      </c>
      <c r="I265" s="17">
        <v>112</v>
      </c>
      <c r="K265" s="11">
        <v>0.09</v>
      </c>
      <c r="L265" s="18">
        <v>2.5</v>
      </c>
      <c r="M265" s="11">
        <v>0.05</v>
      </c>
      <c r="N265" s="18">
        <v>1</v>
      </c>
      <c r="O265" s="18">
        <v>17.57</v>
      </c>
      <c r="P265" s="18">
        <v>65.86</v>
      </c>
      <c r="Q265" s="18">
        <v>6.06</v>
      </c>
      <c r="R265" s="18">
        <v>0.02</v>
      </c>
    </row>
    <row r="266" spans="1:18">
      <c r="A266" s="11"/>
      <c r="B266" s="29" t="s">
        <v>200</v>
      </c>
      <c r="E266" s="91"/>
      <c r="F266" s="29"/>
      <c r="G266" s="5"/>
      <c r="H266" s="11"/>
      <c r="I266" s="29"/>
      <c r="K266" s="11"/>
      <c r="M266" s="11"/>
      <c r="O266" s="11"/>
      <c r="Q266" s="11"/>
      <c r="R266" s="11"/>
    </row>
    <row r="267" spans="1:18">
      <c r="A267" s="11">
        <v>128</v>
      </c>
      <c r="B267" s="29" t="s">
        <v>145</v>
      </c>
      <c r="E267" s="91" t="s">
        <v>252</v>
      </c>
      <c r="F267">
        <v>3.93</v>
      </c>
      <c r="G267" s="5">
        <v>5.32</v>
      </c>
      <c r="H267" s="11">
        <v>26.13</v>
      </c>
      <c r="I267">
        <v>168</v>
      </c>
      <c r="K267" s="11">
        <v>0.16</v>
      </c>
      <c r="L267">
        <v>3.56</v>
      </c>
      <c r="M267" s="11">
        <v>0.02</v>
      </c>
      <c r="N267">
        <v>0.2</v>
      </c>
      <c r="O267" s="11">
        <v>45.81</v>
      </c>
      <c r="P267">
        <v>108.24</v>
      </c>
      <c r="Q267" s="11">
        <v>37.03</v>
      </c>
      <c r="R267" s="11">
        <v>1.32</v>
      </c>
    </row>
    <row r="268" spans="1:18">
      <c r="A268" s="11">
        <v>227</v>
      </c>
      <c r="B268" s="29" t="s">
        <v>235</v>
      </c>
      <c r="E268" s="91">
        <v>100</v>
      </c>
      <c r="F268">
        <v>17.489999999999998</v>
      </c>
      <c r="G268" s="5">
        <v>22.09</v>
      </c>
      <c r="H268" s="11">
        <v>0.59</v>
      </c>
      <c r="I268" s="17">
        <v>271</v>
      </c>
      <c r="K268" s="11">
        <v>0.01</v>
      </c>
      <c r="L268" s="18">
        <v>0.24</v>
      </c>
      <c r="M268" s="11">
        <v>0.03</v>
      </c>
      <c r="N268" s="18">
        <v>2.38</v>
      </c>
      <c r="O268" s="11">
        <v>60.97</v>
      </c>
      <c r="P268" s="18">
        <v>224.91</v>
      </c>
      <c r="Q268" s="11">
        <v>54.01</v>
      </c>
      <c r="R268" s="11">
        <v>1.27</v>
      </c>
    </row>
    <row r="269" spans="1:18">
      <c r="A269" s="11">
        <v>349</v>
      </c>
      <c r="B269" s="29" t="s">
        <v>236</v>
      </c>
      <c r="E269" s="91">
        <v>200</v>
      </c>
      <c r="F269">
        <v>1.04</v>
      </c>
      <c r="G269" s="5"/>
      <c r="H269" s="11">
        <v>35.26</v>
      </c>
      <c r="I269">
        <v>120</v>
      </c>
      <c r="K269" s="11">
        <v>0.01</v>
      </c>
      <c r="L269">
        <v>0.5</v>
      </c>
      <c r="M269" s="11">
        <v>0.02</v>
      </c>
      <c r="N269">
        <v>0.4</v>
      </c>
      <c r="O269" s="11">
        <v>500.02</v>
      </c>
      <c r="P269">
        <v>20.61</v>
      </c>
      <c r="Q269" s="11">
        <v>30.02</v>
      </c>
      <c r="R269" s="11">
        <v>10.86</v>
      </c>
    </row>
    <row r="270" spans="1:18">
      <c r="A270" s="8"/>
      <c r="B270" s="29" t="s">
        <v>44</v>
      </c>
      <c r="D270" s="8"/>
      <c r="E270" s="91">
        <v>30</v>
      </c>
      <c r="F270">
        <v>3.4</v>
      </c>
      <c r="G270" s="5">
        <v>0.64</v>
      </c>
      <c r="H270" s="11">
        <v>14.8</v>
      </c>
      <c r="I270">
        <v>79</v>
      </c>
      <c r="K270" s="11">
        <v>0.02</v>
      </c>
      <c r="L270" s="29">
        <v>0.2</v>
      </c>
      <c r="M270" s="11">
        <v>0.01</v>
      </c>
      <c r="N270">
        <v>0.67</v>
      </c>
      <c r="O270" s="11">
        <v>17.2</v>
      </c>
      <c r="P270">
        <v>50.6</v>
      </c>
      <c r="Q270" s="11">
        <v>10</v>
      </c>
      <c r="R270" s="11"/>
    </row>
    <row r="271" spans="1:18">
      <c r="A271" s="50"/>
      <c r="B271" s="49" t="s">
        <v>43</v>
      </c>
      <c r="C271" s="45"/>
      <c r="D271" s="9"/>
      <c r="E271" s="110">
        <v>90</v>
      </c>
      <c r="F271" s="12">
        <v>9.24</v>
      </c>
      <c r="G271" s="36">
        <v>1.68</v>
      </c>
      <c r="H271" s="12">
        <v>44.88</v>
      </c>
      <c r="I271" s="36">
        <v>231</v>
      </c>
      <c r="J271" s="9"/>
      <c r="K271" s="36">
        <v>0.02</v>
      </c>
      <c r="L271" s="12">
        <v>0.6</v>
      </c>
      <c r="M271" s="36">
        <v>0.03</v>
      </c>
      <c r="N271" s="12">
        <v>1.26</v>
      </c>
      <c r="O271" s="36">
        <v>39.6</v>
      </c>
      <c r="P271" s="12">
        <v>130</v>
      </c>
      <c r="Q271" s="36">
        <v>12</v>
      </c>
      <c r="R271" s="12"/>
    </row>
    <row r="272" spans="1:18">
      <c r="A272" s="16"/>
      <c r="B272" s="53" t="s">
        <v>70</v>
      </c>
      <c r="C272" s="54"/>
      <c r="D272" s="38"/>
      <c r="E272" s="47"/>
      <c r="F272" s="31">
        <f>F263+F265+F267+F268+F269+F270+F271</f>
        <v>38.619999999999997</v>
      </c>
      <c r="G272" s="47">
        <f>G263+G265+G267+G268+G269+G270+G271</f>
        <v>32.78</v>
      </c>
      <c r="H272" s="47">
        <f>H263+H265+H267+H268+H269+H270+H271</f>
        <v>144.52000000000001</v>
      </c>
      <c r="I272" s="32">
        <f>I263+I265+I267+I268+I269+I270+I271</f>
        <v>1002</v>
      </c>
      <c r="J272" s="15"/>
      <c r="K272" s="32">
        <f t="shared" ref="K272:R272" si="19">K263+K265+K267+K268+K269+K270+K271</f>
        <v>0.37000000000000005</v>
      </c>
      <c r="L272" s="47">
        <f t="shared" si="19"/>
        <v>32.599999999999994</v>
      </c>
      <c r="M272" s="32">
        <f t="shared" si="19"/>
        <v>0.19</v>
      </c>
      <c r="N272" s="47">
        <f t="shared" si="19"/>
        <v>6.01</v>
      </c>
      <c r="O272" s="55">
        <f t="shared" si="19"/>
        <v>695.17000000000007</v>
      </c>
      <c r="P272" s="47">
        <f t="shared" si="19"/>
        <v>626.22</v>
      </c>
      <c r="Q272" s="56">
        <f t="shared" si="19"/>
        <v>169.12</v>
      </c>
      <c r="R272" s="47">
        <f t="shared" si="19"/>
        <v>14.37</v>
      </c>
    </row>
    <row r="273" spans="1:21">
      <c r="A273" s="11"/>
      <c r="B273" s="58" t="s">
        <v>71</v>
      </c>
      <c r="C273" s="44"/>
      <c r="D273" s="44"/>
      <c r="E273" s="11"/>
      <c r="G273" s="11"/>
      <c r="H273" s="11"/>
      <c r="I273" s="2"/>
      <c r="J273" s="8"/>
      <c r="L273" s="11"/>
      <c r="N273" s="11"/>
      <c r="P273" s="11"/>
      <c r="R273" s="11"/>
    </row>
    <row r="274" spans="1:21" hidden="1">
      <c r="A274" s="11"/>
      <c r="B274" s="81" t="s">
        <v>121</v>
      </c>
      <c r="C274" s="59"/>
      <c r="D274" s="34"/>
      <c r="E274" s="11">
        <v>30</v>
      </c>
      <c r="F274">
        <v>1.2</v>
      </c>
      <c r="G274" s="11">
        <v>11.85</v>
      </c>
      <c r="H274" s="11">
        <v>16.260000000000002</v>
      </c>
      <c r="I274" s="29">
        <v>171</v>
      </c>
      <c r="J274" s="8"/>
      <c r="L274" s="11"/>
      <c r="M274" s="29">
        <v>0.02</v>
      </c>
      <c r="N274" s="11"/>
      <c r="O274" s="17">
        <v>8.4</v>
      </c>
      <c r="P274" s="11">
        <v>28.5</v>
      </c>
      <c r="R274" s="11"/>
    </row>
    <row r="275" spans="1:21">
      <c r="A275" s="11">
        <v>738</v>
      </c>
      <c r="B275" s="29" t="s">
        <v>122</v>
      </c>
      <c r="E275" s="91" t="s">
        <v>263</v>
      </c>
      <c r="F275">
        <v>23.09</v>
      </c>
      <c r="G275" s="11">
        <v>8.6300000000000008</v>
      </c>
      <c r="H275" s="11">
        <v>144.74</v>
      </c>
      <c r="I275" s="2">
        <v>749</v>
      </c>
      <c r="J275" s="8"/>
      <c r="K275">
        <v>0.3</v>
      </c>
      <c r="L275" s="11">
        <v>3.4</v>
      </c>
      <c r="M275">
        <v>0.02</v>
      </c>
      <c r="N275" s="11">
        <v>4</v>
      </c>
      <c r="O275">
        <v>46.24</v>
      </c>
      <c r="P275" s="11">
        <v>206.52</v>
      </c>
      <c r="Q275">
        <v>40.39</v>
      </c>
      <c r="R275" s="11">
        <v>2.87</v>
      </c>
    </row>
    <row r="276" spans="1:21">
      <c r="A276" s="11"/>
      <c r="B276" s="29" t="s">
        <v>123</v>
      </c>
      <c r="E276" s="91"/>
      <c r="G276" s="11"/>
      <c r="H276" s="11"/>
      <c r="I276" s="2"/>
      <c r="J276" s="8"/>
      <c r="L276" s="11"/>
      <c r="N276" s="11"/>
      <c r="P276" s="11"/>
      <c r="R276" s="11"/>
    </row>
    <row r="277" spans="1:21">
      <c r="A277" s="11">
        <v>382</v>
      </c>
      <c r="B277" s="29" t="s">
        <v>73</v>
      </c>
      <c r="E277" s="91">
        <v>200</v>
      </c>
      <c r="F277">
        <v>17.71</v>
      </c>
      <c r="G277" s="11">
        <v>17.16</v>
      </c>
      <c r="H277" s="11">
        <v>110</v>
      </c>
      <c r="I277" s="2">
        <v>450</v>
      </c>
      <c r="J277" s="9"/>
      <c r="K277">
        <v>0.16</v>
      </c>
      <c r="L277" s="11">
        <v>0.6</v>
      </c>
      <c r="M277">
        <v>7.0000000000000007E-2</v>
      </c>
      <c r="N277" s="11">
        <v>0.6</v>
      </c>
      <c r="O277">
        <v>339.62</v>
      </c>
      <c r="P277" s="11">
        <v>300.20999999999998</v>
      </c>
      <c r="Q277">
        <v>74.13</v>
      </c>
      <c r="R277" s="11">
        <v>0.1</v>
      </c>
    </row>
    <row r="278" spans="1:21">
      <c r="A278" s="37"/>
      <c r="B278" s="53" t="s">
        <v>74</v>
      </c>
      <c r="C278" s="38"/>
      <c r="D278" s="39"/>
      <c r="E278" s="109"/>
      <c r="F278" s="31">
        <f>F275+F277</f>
        <v>40.799999999999997</v>
      </c>
      <c r="G278" s="31">
        <f>G275+G277</f>
        <v>25.79</v>
      </c>
      <c r="H278" s="31">
        <f>H275+H277</f>
        <v>254.74</v>
      </c>
      <c r="I278" s="31">
        <f>I275+I277</f>
        <v>1199</v>
      </c>
      <c r="J278" s="2"/>
      <c r="K278" s="31">
        <f t="shared" ref="K278:R278" si="20">K275+K277</f>
        <v>0.45999999999999996</v>
      </c>
      <c r="L278" s="31">
        <f t="shared" si="20"/>
        <v>4</v>
      </c>
      <c r="M278" s="31">
        <f t="shared" si="20"/>
        <v>9.0000000000000011E-2</v>
      </c>
      <c r="N278" s="31">
        <f t="shared" si="20"/>
        <v>4.5999999999999996</v>
      </c>
      <c r="O278" s="31">
        <f t="shared" si="20"/>
        <v>385.86</v>
      </c>
      <c r="P278" s="31">
        <f t="shared" si="20"/>
        <v>506.73</v>
      </c>
      <c r="Q278" s="31">
        <f t="shared" si="20"/>
        <v>114.52</v>
      </c>
      <c r="R278" s="46">
        <f t="shared" si="20"/>
        <v>2.97</v>
      </c>
      <c r="U278" s="33">
        <v>2</v>
      </c>
    </row>
    <row r="279" spans="1:21">
      <c r="A279" s="10"/>
      <c r="B279" s="30"/>
      <c r="C279" s="60" t="s">
        <v>75</v>
      </c>
      <c r="D279" s="21"/>
      <c r="E279" s="101"/>
      <c r="F279" s="10"/>
      <c r="G279" s="10"/>
      <c r="H279" s="10"/>
      <c r="I279" s="4"/>
      <c r="J279" s="7"/>
      <c r="K279" s="7"/>
      <c r="L279" s="7"/>
      <c r="M279" s="7"/>
      <c r="N279" s="7"/>
      <c r="O279" s="7"/>
      <c r="P279" s="7"/>
      <c r="Q279" s="7"/>
      <c r="R279" s="7"/>
    </row>
    <row r="280" spans="1:21">
      <c r="A280" s="11">
        <v>14</v>
      </c>
      <c r="B280" t="s">
        <v>76</v>
      </c>
      <c r="D280" s="8"/>
      <c r="E280" s="91">
        <v>10</v>
      </c>
      <c r="F280" s="11">
        <v>7.0000000000000007E-2</v>
      </c>
      <c r="G280" s="11">
        <v>6.86</v>
      </c>
      <c r="H280" s="11">
        <v>0.09</v>
      </c>
      <c r="I280" s="5">
        <v>62</v>
      </c>
      <c r="J280" s="8"/>
      <c r="K280" s="8"/>
      <c r="L280" s="8"/>
      <c r="M280" s="8">
        <v>7.0000000000000007E-2</v>
      </c>
      <c r="N280" s="8">
        <v>0.1</v>
      </c>
      <c r="O280" s="8">
        <v>1.58</v>
      </c>
      <c r="P280" s="8">
        <v>2.2599999999999998</v>
      </c>
      <c r="Q280" s="8">
        <v>0.03</v>
      </c>
      <c r="R280" s="8">
        <v>0.01</v>
      </c>
    </row>
    <row r="281" spans="1:21">
      <c r="A281" s="11">
        <v>268</v>
      </c>
      <c r="B281" t="s">
        <v>168</v>
      </c>
      <c r="D281" s="8"/>
      <c r="E281" s="91">
        <v>100</v>
      </c>
      <c r="F281" s="11">
        <v>14.41</v>
      </c>
      <c r="G281" s="11">
        <v>15.84</v>
      </c>
      <c r="H281" s="11">
        <v>6.1</v>
      </c>
      <c r="I281" s="5">
        <v>225</v>
      </c>
      <c r="J281" s="8"/>
      <c r="K281" s="8">
        <v>0.06</v>
      </c>
      <c r="L281" s="8"/>
      <c r="M281" s="8">
        <v>0.03</v>
      </c>
      <c r="N281" s="8">
        <v>0.3</v>
      </c>
      <c r="O281" s="8">
        <v>12.67</v>
      </c>
      <c r="P281" s="8">
        <v>162.38999999999999</v>
      </c>
      <c r="Q281" s="8">
        <v>26.22</v>
      </c>
      <c r="R281" s="8">
        <v>2.52</v>
      </c>
    </row>
    <row r="282" spans="1:21">
      <c r="A282" s="11">
        <v>139</v>
      </c>
      <c r="B282" t="s">
        <v>155</v>
      </c>
      <c r="D282" s="8"/>
      <c r="E282" s="91">
        <v>200</v>
      </c>
      <c r="F282" s="11">
        <v>4.4800000000000004</v>
      </c>
      <c r="G282" s="11">
        <v>7.76</v>
      </c>
      <c r="H282" s="11">
        <v>18.27</v>
      </c>
      <c r="I282" s="5">
        <v>161</v>
      </c>
      <c r="J282" s="8"/>
      <c r="K282" s="8">
        <v>0.06</v>
      </c>
      <c r="L282" s="8">
        <v>22.31</v>
      </c>
      <c r="M282" s="8">
        <v>0.04</v>
      </c>
      <c r="N282" s="8">
        <v>2</v>
      </c>
      <c r="O282" s="8">
        <v>104.32</v>
      </c>
      <c r="P282" s="8">
        <v>74.75</v>
      </c>
      <c r="Q282" s="8">
        <v>38.01</v>
      </c>
      <c r="R282" s="8">
        <v>1.48</v>
      </c>
    </row>
    <row r="283" spans="1:21">
      <c r="A283" s="11">
        <v>386</v>
      </c>
      <c r="B283" s="5" t="s">
        <v>95</v>
      </c>
      <c r="C283" s="2"/>
      <c r="D283" s="8"/>
      <c r="E283" s="91" t="s">
        <v>37</v>
      </c>
      <c r="F283" s="11">
        <v>2.8</v>
      </c>
      <c r="G283" s="11">
        <v>2.5</v>
      </c>
      <c r="H283" s="11">
        <v>9.1</v>
      </c>
      <c r="I283" s="5">
        <v>71</v>
      </c>
      <c r="J283" s="8"/>
      <c r="K283" s="8">
        <v>0.3</v>
      </c>
      <c r="L283" s="8">
        <v>0.02</v>
      </c>
      <c r="M283" s="8">
        <v>0.02</v>
      </c>
      <c r="N283" s="8">
        <v>0.3</v>
      </c>
      <c r="O283" s="8">
        <v>148</v>
      </c>
      <c r="P283" s="8">
        <v>150</v>
      </c>
      <c r="Q283" s="8">
        <v>1</v>
      </c>
      <c r="R283" s="8">
        <v>0.01</v>
      </c>
    </row>
    <row r="284" spans="1:21">
      <c r="A284" s="11"/>
      <c r="B284" s="78" t="s">
        <v>233</v>
      </c>
      <c r="C284" s="2"/>
      <c r="D284" s="8"/>
      <c r="E284" s="91"/>
      <c r="F284" s="8"/>
      <c r="G284" s="11"/>
      <c r="H284" s="8"/>
      <c r="I284" s="5"/>
      <c r="J284" s="8"/>
      <c r="K284" s="8"/>
      <c r="L284" s="8"/>
      <c r="M284" s="8"/>
      <c r="N284" s="8"/>
      <c r="O284" s="8"/>
      <c r="P284" s="8"/>
      <c r="Q284" s="8"/>
      <c r="R284" s="8"/>
    </row>
    <row r="285" spans="1:21">
      <c r="A285" s="11"/>
      <c r="B285" s="2" t="s">
        <v>44</v>
      </c>
      <c r="C285" s="2"/>
      <c r="D285" s="8"/>
      <c r="E285" s="91">
        <v>80</v>
      </c>
      <c r="F285" s="8">
        <v>9.07</v>
      </c>
      <c r="G285" s="11">
        <v>1.71</v>
      </c>
      <c r="H285" s="8">
        <v>39.47</v>
      </c>
      <c r="I285" s="5">
        <v>211</v>
      </c>
      <c r="J285" s="8"/>
      <c r="K285" s="11">
        <v>0.02</v>
      </c>
      <c r="L285" s="8">
        <v>0.5</v>
      </c>
      <c r="M285" s="8">
        <v>0.02</v>
      </c>
      <c r="N285" s="8">
        <v>0.72</v>
      </c>
      <c r="O285" s="8">
        <v>45.87</v>
      </c>
      <c r="P285" s="8">
        <v>95.7</v>
      </c>
      <c r="Q285" s="8">
        <v>25</v>
      </c>
      <c r="R285" s="8"/>
    </row>
    <row r="286" spans="1:21">
      <c r="A286" s="8"/>
      <c r="B286" s="57" t="s">
        <v>81</v>
      </c>
      <c r="C286" s="57"/>
      <c r="D286" s="8"/>
      <c r="E286" s="91">
        <v>30</v>
      </c>
      <c r="F286" s="11">
        <v>3.08</v>
      </c>
      <c r="G286" s="11">
        <v>0.56000000000000005</v>
      </c>
      <c r="H286" s="5">
        <v>14.96</v>
      </c>
      <c r="I286" s="29">
        <v>77</v>
      </c>
      <c r="J286" s="8"/>
      <c r="K286" s="11">
        <v>0.02</v>
      </c>
      <c r="L286" s="11">
        <v>0.2</v>
      </c>
      <c r="M286" s="11">
        <v>0.01</v>
      </c>
      <c r="N286" s="11">
        <v>0.42</v>
      </c>
      <c r="O286" s="11">
        <v>13.2</v>
      </c>
      <c r="P286" s="11">
        <v>27.6</v>
      </c>
      <c r="Q286" s="11">
        <v>4</v>
      </c>
      <c r="R286" s="11"/>
    </row>
    <row r="287" spans="1:21" ht="12.75" customHeight="1">
      <c r="A287" s="10"/>
      <c r="B287" s="63" t="s">
        <v>82</v>
      </c>
      <c r="C287" s="14"/>
      <c r="D287" s="15"/>
      <c r="E287" s="15"/>
      <c r="F287" s="47">
        <f>F280+F281+F282+F283+F285+F286</f>
        <v>33.910000000000004</v>
      </c>
      <c r="G287" s="47">
        <f>G280+G281+G282+G283+G285+G286</f>
        <v>35.230000000000004</v>
      </c>
      <c r="H287" s="47">
        <f>H280+H281+H282+H283+H285+H286</f>
        <v>87.990000000000009</v>
      </c>
      <c r="I287" s="70">
        <f>I280+I281+I282+I283+I285+I286</f>
        <v>807</v>
      </c>
      <c r="J287" s="15"/>
      <c r="K287" s="47">
        <f>K280+K281+K282+K283+K285+K286</f>
        <v>0.46</v>
      </c>
      <c r="L287" s="47">
        <f>L280+L281+L282+L283+L285+L286</f>
        <v>23.029999999999998</v>
      </c>
      <c r="M287" s="47">
        <f>M280+M281+M282+M283+M285+M286</f>
        <v>0.19</v>
      </c>
      <c r="N287" s="47">
        <f>N280+N281+N282+N283+N285+N286</f>
        <v>3.84</v>
      </c>
      <c r="O287" s="47">
        <f>O280+O281+O282+O283+O285+O286</f>
        <v>325.64</v>
      </c>
      <c r="P287" s="47">
        <f>P286+P285+P283+P282+P281+P280</f>
        <v>512.70000000000005</v>
      </c>
      <c r="Q287" s="47">
        <f>Q286+Q285+Q283+Q282+Q281+Q280</f>
        <v>94.259999999999991</v>
      </c>
      <c r="R287" s="46">
        <f>R280+R281+R282+R283+R285+R286</f>
        <v>4.0199999999999996</v>
      </c>
    </row>
    <row r="288" spans="1:21" hidden="1">
      <c r="A288" s="11"/>
      <c r="B288" s="65" t="s">
        <v>83</v>
      </c>
      <c r="C288" s="64"/>
      <c r="D288" s="66"/>
      <c r="E288" s="7"/>
      <c r="F288" s="62"/>
      <c r="G288" s="10"/>
      <c r="H288" s="10"/>
      <c r="I288" s="4"/>
      <c r="J288" s="7"/>
      <c r="K288" s="10"/>
      <c r="L288" s="10"/>
      <c r="M288" s="10"/>
      <c r="N288" s="10"/>
      <c r="O288" s="10"/>
      <c r="P288" s="10"/>
      <c r="Q288" s="10"/>
      <c r="R288" s="10"/>
    </row>
    <row r="289" spans="1:18" hidden="1">
      <c r="A289" s="11">
        <v>386</v>
      </c>
      <c r="B289" s="29" t="s">
        <v>95</v>
      </c>
      <c r="D289" s="8"/>
      <c r="E289" s="8" t="s">
        <v>57</v>
      </c>
      <c r="F289" s="11">
        <v>2.8</v>
      </c>
      <c r="G289" s="11">
        <v>2.5</v>
      </c>
      <c r="H289" s="11">
        <v>9.1</v>
      </c>
      <c r="I289">
        <v>71</v>
      </c>
      <c r="J289" s="8"/>
      <c r="K289" s="11">
        <v>0.3</v>
      </c>
      <c r="L289" s="11">
        <v>0.02</v>
      </c>
      <c r="M289" s="11">
        <v>0.02</v>
      </c>
      <c r="N289" s="11">
        <v>0.3</v>
      </c>
      <c r="O289" s="11">
        <v>148</v>
      </c>
      <c r="P289" s="11">
        <v>150</v>
      </c>
      <c r="Q289" s="11">
        <v>1</v>
      </c>
      <c r="R289" s="8">
        <v>0.01</v>
      </c>
    </row>
    <row r="290" spans="1:18" hidden="1">
      <c r="A290" s="12"/>
      <c r="B290" s="77" t="s">
        <v>96</v>
      </c>
      <c r="C290" s="36"/>
      <c r="D290" s="9"/>
      <c r="E290" s="9"/>
      <c r="F290" s="71"/>
      <c r="G290" s="76"/>
      <c r="H290" s="76"/>
      <c r="I290" s="45"/>
      <c r="J290" s="75"/>
      <c r="K290" s="76"/>
      <c r="L290" s="76"/>
      <c r="M290" s="76"/>
      <c r="N290" s="76"/>
      <c r="O290" s="76"/>
      <c r="P290" s="76"/>
      <c r="Q290" s="76"/>
      <c r="R290" s="76"/>
    </row>
    <row r="291" spans="1:18" hidden="1">
      <c r="C291" s="1" t="s">
        <v>60</v>
      </c>
      <c r="F291" s="52">
        <v>2.8</v>
      </c>
      <c r="G291" s="72">
        <v>2.5</v>
      </c>
      <c r="H291" s="72">
        <v>9.1</v>
      </c>
      <c r="I291" s="1">
        <v>71</v>
      </c>
      <c r="J291" s="74"/>
      <c r="K291" s="72">
        <v>0.3</v>
      </c>
      <c r="L291" s="72">
        <v>0.02</v>
      </c>
      <c r="M291" s="72">
        <v>0.02</v>
      </c>
      <c r="N291" s="72">
        <v>0.3</v>
      </c>
      <c r="O291" s="72">
        <v>148</v>
      </c>
      <c r="P291" s="72">
        <v>150</v>
      </c>
      <c r="Q291" s="72">
        <v>1</v>
      </c>
      <c r="R291" s="76">
        <v>0.01</v>
      </c>
    </row>
    <row r="292" spans="1:18">
      <c r="A292" s="13"/>
      <c r="B292" s="31" t="s">
        <v>169</v>
      </c>
      <c r="C292" s="14"/>
      <c r="D292" s="14"/>
      <c r="E292" s="15"/>
      <c r="F292" s="47">
        <f>F287+F278+F272+F261+F256</f>
        <v>132.81</v>
      </c>
      <c r="G292" s="47">
        <f>G287+G278+G272+G261+G256</f>
        <v>126.88000000000001</v>
      </c>
      <c r="H292" s="47">
        <f>H287+H278+H261+H256</f>
        <v>467.05</v>
      </c>
      <c r="I292" s="31">
        <f>I287+I278+I272+I261+I256</f>
        <v>3877</v>
      </c>
      <c r="J292" s="46"/>
      <c r="K292" s="47">
        <f t="shared" ref="K292:R292" si="21">K287+K278+K272+K261+K256</f>
        <v>1.35</v>
      </c>
      <c r="L292" s="47">
        <f t="shared" si="21"/>
        <v>62.149999999999991</v>
      </c>
      <c r="M292" s="47">
        <f t="shared" si="21"/>
        <v>0.82000000000000006</v>
      </c>
      <c r="N292" s="47">
        <f t="shared" si="21"/>
        <v>16.649999999999999</v>
      </c>
      <c r="O292" s="47">
        <f t="shared" si="21"/>
        <v>1659.23</v>
      </c>
      <c r="P292" s="47">
        <f t="shared" si="21"/>
        <v>1939.5000000000002</v>
      </c>
      <c r="Q292" s="47">
        <f t="shared" si="21"/>
        <v>417.39</v>
      </c>
      <c r="R292" s="46">
        <f t="shared" si="21"/>
        <v>21.63</v>
      </c>
    </row>
    <row r="293" spans="1:18">
      <c r="C293" s="2"/>
    </row>
    <row r="294" spans="1:18">
      <c r="K294" s="1" t="s">
        <v>126</v>
      </c>
    </row>
    <row r="295" spans="1:18">
      <c r="A295" s="10" t="s">
        <v>9</v>
      </c>
      <c r="B295" s="3" t="s">
        <v>10</v>
      </c>
      <c r="C295" s="3"/>
      <c r="D295" s="7"/>
      <c r="E295" s="10" t="s">
        <v>12</v>
      </c>
      <c r="F295" s="13" t="s">
        <v>17</v>
      </c>
      <c r="G295" s="14"/>
      <c r="H295" s="15"/>
      <c r="I295" s="3" t="s">
        <v>18</v>
      </c>
      <c r="J295" s="7"/>
      <c r="K295" s="3"/>
      <c r="L295" s="3" t="s">
        <v>20</v>
      </c>
      <c r="M295" s="3"/>
      <c r="N295" s="15"/>
      <c r="O295" s="14" t="s">
        <v>25</v>
      </c>
      <c r="P295" s="3"/>
      <c r="Q295" s="3"/>
      <c r="R295" s="7"/>
    </row>
    <row r="296" spans="1:18">
      <c r="A296" s="8"/>
      <c r="B296" s="2" t="s">
        <v>11</v>
      </c>
      <c r="C296" s="2"/>
      <c r="D296" s="8"/>
      <c r="E296" s="11" t="s">
        <v>13</v>
      </c>
      <c r="F296" s="11" t="s">
        <v>14</v>
      </c>
      <c r="G296" s="11" t="s">
        <v>15</v>
      </c>
      <c r="H296" s="11" t="s">
        <v>16</v>
      </c>
      <c r="I296" s="17" t="s">
        <v>19</v>
      </c>
      <c r="J296" s="8"/>
      <c r="K296" s="16" t="s">
        <v>21</v>
      </c>
      <c r="L296" s="16" t="s">
        <v>22</v>
      </c>
      <c r="M296" s="16" t="s">
        <v>23</v>
      </c>
      <c r="N296" s="15" t="s">
        <v>24</v>
      </c>
      <c r="O296" s="17" t="s">
        <v>26</v>
      </c>
      <c r="P296" s="19" t="s">
        <v>27</v>
      </c>
      <c r="Q296" s="19" t="s">
        <v>28</v>
      </c>
      <c r="R296" s="15" t="s">
        <v>29</v>
      </c>
    </row>
    <row r="297" spans="1:18">
      <c r="A297" s="16">
        <v>1</v>
      </c>
      <c r="B297" s="14"/>
      <c r="C297" s="14">
        <v>2</v>
      </c>
      <c r="D297" s="15"/>
      <c r="E297" s="16">
        <v>3</v>
      </c>
      <c r="F297" s="16">
        <v>4</v>
      </c>
      <c r="G297" s="16">
        <v>5</v>
      </c>
      <c r="H297" s="16">
        <v>6</v>
      </c>
      <c r="I297" s="13">
        <v>7</v>
      </c>
      <c r="J297" s="15"/>
      <c r="K297" s="16">
        <v>8</v>
      </c>
      <c r="L297" s="16">
        <v>9</v>
      </c>
      <c r="M297" s="16">
        <v>10</v>
      </c>
      <c r="N297" s="15">
        <v>11</v>
      </c>
      <c r="O297" s="16">
        <v>12</v>
      </c>
      <c r="P297" s="16">
        <v>13</v>
      </c>
      <c r="Q297" s="16">
        <v>14</v>
      </c>
      <c r="R297" s="9">
        <v>15</v>
      </c>
    </row>
    <row r="298" spans="1:18">
      <c r="A298" s="22"/>
      <c r="B298" s="20"/>
      <c r="C298" s="20" t="s">
        <v>30</v>
      </c>
      <c r="D298" s="21"/>
      <c r="E298" s="101"/>
      <c r="F298" s="10"/>
      <c r="G298" s="10"/>
      <c r="I298" s="4"/>
      <c r="K298" s="10"/>
      <c r="M298" s="10"/>
      <c r="O298" s="10"/>
      <c r="P298" s="7"/>
      <c r="Q298" s="7"/>
      <c r="R298" s="10"/>
    </row>
    <row r="299" spans="1:18">
      <c r="A299" s="23">
        <v>14</v>
      </c>
      <c r="B299" t="s">
        <v>31</v>
      </c>
      <c r="D299" s="8"/>
      <c r="E299" s="91">
        <v>10</v>
      </c>
      <c r="F299" s="11">
        <v>7.0000000000000007E-2</v>
      </c>
      <c r="G299" s="28">
        <v>6.86</v>
      </c>
      <c r="H299" s="5">
        <v>0.09</v>
      </c>
      <c r="I299" s="5">
        <v>62</v>
      </c>
      <c r="K299" s="11"/>
      <c r="L299" s="2"/>
      <c r="M299" s="43">
        <v>7.0000000000000007E-2</v>
      </c>
      <c r="N299">
        <v>0.1</v>
      </c>
      <c r="O299" s="11">
        <v>1.58</v>
      </c>
      <c r="P299" s="8">
        <v>2.2599999999999998</v>
      </c>
      <c r="Q299" s="11">
        <v>0.03</v>
      </c>
      <c r="R299" s="8">
        <v>0.01</v>
      </c>
    </row>
    <row r="300" spans="1:18">
      <c r="A300" s="2">
        <v>15</v>
      </c>
      <c r="B300" t="s">
        <v>237</v>
      </c>
      <c r="D300" s="8"/>
      <c r="E300" s="91">
        <v>15</v>
      </c>
      <c r="F300" s="11">
        <v>3.9</v>
      </c>
      <c r="G300" s="28">
        <v>3.98</v>
      </c>
      <c r="H300" s="5"/>
      <c r="I300" s="5">
        <v>51</v>
      </c>
      <c r="K300" s="11"/>
      <c r="L300" s="2">
        <v>0.02</v>
      </c>
      <c r="M300" s="43">
        <v>0.05</v>
      </c>
      <c r="N300" s="29">
        <v>0.02</v>
      </c>
      <c r="O300" s="11">
        <v>105</v>
      </c>
      <c r="P300" s="8">
        <v>60</v>
      </c>
      <c r="Q300" s="11"/>
      <c r="R300" s="8"/>
    </row>
    <row r="301" spans="1:18">
      <c r="A301" s="8" t="s">
        <v>33</v>
      </c>
      <c r="B301" t="s">
        <v>79</v>
      </c>
      <c r="D301" s="8"/>
      <c r="E301" s="91" t="s">
        <v>264</v>
      </c>
      <c r="F301" s="11">
        <v>12.21</v>
      </c>
      <c r="G301" s="11">
        <v>6.23</v>
      </c>
      <c r="H301" s="5">
        <v>56.77</v>
      </c>
      <c r="I301" s="5">
        <v>332</v>
      </c>
      <c r="K301" s="11">
        <v>0.26</v>
      </c>
      <c r="L301" s="8">
        <v>0.78</v>
      </c>
      <c r="M301" s="11">
        <v>0.03</v>
      </c>
      <c r="N301" s="29">
        <v>1.1000000000000001</v>
      </c>
      <c r="O301" s="11">
        <v>169.93</v>
      </c>
      <c r="P301" s="8">
        <v>298.3</v>
      </c>
      <c r="Q301" s="11">
        <v>1.04</v>
      </c>
      <c r="R301" s="8">
        <v>0.08</v>
      </c>
    </row>
    <row r="302" spans="1:18">
      <c r="A302" s="25"/>
      <c r="B302" t="s">
        <v>34</v>
      </c>
      <c r="D302" s="8"/>
      <c r="E302" s="91"/>
      <c r="F302" s="11"/>
      <c r="G302" s="11"/>
      <c r="H302" s="5"/>
      <c r="I302" s="5"/>
      <c r="K302" s="11"/>
      <c r="L302" s="8"/>
      <c r="M302" s="11"/>
      <c r="O302" s="11"/>
      <c r="P302" s="8"/>
      <c r="Q302" s="11"/>
      <c r="R302" s="8"/>
    </row>
    <row r="303" spans="1:18">
      <c r="A303" s="27">
        <v>375</v>
      </c>
      <c r="B303" t="s">
        <v>188</v>
      </c>
      <c r="D303" s="8"/>
      <c r="E303" s="91" t="s">
        <v>185</v>
      </c>
      <c r="F303" s="11">
        <v>1.41</v>
      </c>
      <c r="G303" s="11">
        <v>1.43</v>
      </c>
      <c r="H303" s="5">
        <v>15</v>
      </c>
      <c r="I303" s="5">
        <v>83</v>
      </c>
      <c r="K303" s="11">
        <v>0.01</v>
      </c>
      <c r="L303" s="8">
        <v>0.26</v>
      </c>
      <c r="M303" s="11">
        <v>0.01</v>
      </c>
      <c r="O303" s="11">
        <v>40.06</v>
      </c>
      <c r="P303" s="8">
        <v>20.149999999999999</v>
      </c>
      <c r="Q303" s="11"/>
      <c r="R303" s="8"/>
    </row>
    <row r="304" spans="1:18">
      <c r="A304" s="26"/>
      <c r="B304" t="s">
        <v>36</v>
      </c>
      <c r="D304" s="9"/>
      <c r="E304" s="91">
        <v>90</v>
      </c>
      <c r="F304" s="11">
        <v>10.199999999999999</v>
      </c>
      <c r="G304" s="11">
        <v>1.92</v>
      </c>
      <c r="H304" s="5">
        <v>44.4</v>
      </c>
      <c r="I304" s="6">
        <v>237</v>
      </c>
      <c r="K304" s="11">
        <v>0.02</v>
      </c>
      <c r="L304" s="8">
        <v>0.6</v>
      </c>
      <c r="M304" s="11">
        <v>0.03</v>
      </c>
      <c r="N304" s="12">
        <v>0.8</v>
      </c>
      <c r="O304" s="8">
        <v>51.6</v>
      </c>
      <c r="P304" s="8">
        <v>100.08</v>
      </c>
      <c r="Q304" s="12">
        <v>30</v>
      </c>
      <c r="R304" s="12"/>
    </row>
    <row r="305" spans="1:21">
      <c r="A305" s="13"/>
      <c r="B305" s="31" t="s">
        <v>38</v>
      </c>
      <c r="C305" s="31"/>
      <c r="D305" s="15"/>
      <c r="E305" s="16"/>
      <c r="F305" s="47">
        <f>F299+F300+F301+F303+F304</f>
        <v>27.79</v>
      </c>
      <c r="G305" s="47">
        <f>G299+G300+G301+G303+G304</f>
        <v>20.420000000000002</v>
      </c>
      <c r="H305" s="47">
        <f>H299+H301+H303+H304+H300</f>
        <v>116.26000000000002</v>
      </c>
      <c r="I305" s="48">
        <f>I299+I300+I301+I303+I304</f>
        <v>765</v>
      </c>
      <c r="J305" s="15"/>
      <c r="K305" s="47">
        <f>K301+K303+K304</f>
        <v>0.29000000000000004</v>
      </c>
      <c r="L305" s="47">
        <f>L300+L301+L303+L304</f>
        <v>1.6600000000000001</v>
      </c>
      <c r="M305" s="47">
        <f>M299+M300+M301+M303+M304</f>
        <v>0.19000000000000003</v>
      </c>
      <c r="N305" s="47">
        <f>N299+N300+N301+N304</f>
        <v>2.0200000000000005</v>
      </c>
      <c r="O305" s="47">
        <f>O299+O300+O301+O303+O304</f>
        <v>368.17</v>
      </c>
      <c r="P305" s="47">
        <f>P299+P300+P301+P303+P304</f>
        <v>480.78999999999996</v>
      </c>
      <c r="Q305" s="47">
        <f>Q299+Q301+Q304</f>
        <v>31.07</v>
      </c>
      <c r="R305" s="47">
        <f>R299+R301</f>
        <v>0.09</v>
      </c>
    </row>
    <row r="306" spans="1:21">
      <c r="A306" s="10"/>
      <c r="B306" s="89" t="s">
        <v>182</v>
      </c>
      <c r="C306" s="89"/>
      <c r="D306" s="30"/>
      <c r="E306" s="101"/>
      <c r="F306" s="67"/>
      <c r="G306" s="88"/>
      <c r="H306" s="87"/>
      <c r="I306" s="67"/>
      <c r="J306" s="67"/>
      <c r="K306" s="87"/>
      <c r="L306" s="67"/>
      <c r="M306" s="87"/>
      <c r="N306" s="67"/>
      <c r="O306" s="87"/>
      <c r="P306" s="67"/>
      <c r="Q306" s="87"/>
      <c r="R306" s="87"/>
    </row>
    <row r="307" spans="1:21">
      <c r="A307" s="11"/>
      <c r="B307" t="s">
        <v>56</v>
      </c>
      <c r="D307" s="8"/>
      <c r="E307" s="91" t="s">
        <v>57</v>
      </c>
      <c r="F307" s="11">
        <v>0.75</v>
      </c>
      <c r="G307" s="11"/>
      <c r="H307" s="11">
        <v>20.57</v>
      </c>
      <c r="I307" s="5">
        <v>85</v>
      </c>
      <c r="J307" s="8"/>
      <c r="K307" s="8">
        <v>0.01</v>
      </c>
      <c r="L307" s="8">
        <v>1.01</v>
      </c>
      <c r="M307" s="8">
        <v>0.01</v>
      </c>
      <c r="N307" s="8">
        <v>0.1</v>
      </c>
      <c r="O307" s="8">
        <v>11.12</v>
      </c>
      <c r="P307" s="8">
        <v>15.14</v>
      </c>
      <c r="Q307" s="8">
        <v>1.44</v>
      </c>
      <c r="R307" s="8">
        <v>0.2</v>
      </c>
    </row>
    <row r="308" spans="1:21">
      <c r="A308" s="11">
        <v>338</v>
      </c>
      <c r="B308" s="85" t="s">
        <v>224</v>
      </c>
      <c r="C308" s="36"/>
      <c r="D308" s="9"/>
      <c r="E308" s="91" t="s">
        <v>49</v>
      </c>
      <c r="F308" s="12">
        <v>0.8</v>
      </c>
      <c r="G308" s="11">
        <v>0.8</v>
      </c>
      <c r="H308" s="11">
        <v>19.600000000000001</v>
      </c>
      <c r="I308" s="51">
        <v>88</v>
      </c>
      <c r="J308" s="12"/>
      <c r="K308" s="17">
        <v>0.06</v>
      </c>
      <c r="L308" s="12">
        <v>20</v>
      </c>
      <c r="M308" s="18">
        <v>0.03</v>
      </c>
      <c r="N308" s="12">
        <v>0.8</v>
      </c>
      <c r="O308" s="18">
        <v>28</v>
      </c>
      <c r="P308" s="12">
        <v>17</v>
      </c>
      <c r="Q308" s="18">
        <v>15</v>
      </c>
      <c r="R308" s="11">
        <v>2.4</v>
      </c>
      <c r="U308">
        <v>2</v>
      </c>
    </row>
    <row r="309" spans="1:21">
      <c r="A309" s="16"/>
      <c r="B309" s="31" t="s">
        <v>183</v>
      </c>
      <c r="C309" s="31"/>
      <c r="D309" s="15"/>
      <c r="E309" s="101"/>
      <c r="F309" s="47">
        <f>F307+F308</f>
        <v>1.55</v>
      </c>
      <c r="G309" s="88">
        <f>G308</f>
        <v>0.8</v>
      </c>
      <c r="H309" s="87">
        <f>H307+H308</f>
        <v>40.17</v>
      </c>
      <c r="I309" s="73">
        <f>I307+I308</f>
        <v>173</v>
      </c>
      <c r="J309" s="75"/>
      <c r="K309" s="87">
        <f t="shared" ref="K309:R309" si="22">K307+K308</f>
        <v>6.9999999999999993E-2</v>
      </c>
      <c r="L309" s="76">
        <f t="shared" si="22"/>
        <v>21.01</v>
      </c>
      <c r="M309" s="87">
        <f t="shared" si="22"/>
        <v>0.04</v>
      </c>
      <c r="N309" s="76">
        <f t="shared" si="22"/>
        <v>0.9</v>
      </c>
      <c r="O309" s="87">
        <f t="shared" si="22"/>
        <v>39.119999999999997</v>
      </c>
      <c r="P309" s="76">
        <f t="shared" si="22"/>
        <v>32.14</v>
      </c>
      <c r="Q309" s="87">
        <f t="shared" si="22"/>
        <v>16.440000000000001</v>
      </c>
      <c r="R309" s="87">
        <f t="shared" si="22"/>
        <v>2.6</v>
      </c>
    </row>
    <row r="310" spans="1:21">
      <c r="A310" s="10"/>
      <c r="B310" s="30" t="s">
        <v>39</v>
      </c>
      <c r="C310" s="30"/>
      <c r="D310" s="30"/>
      <c r="E310" s="101"/>
      <c r="F310" s="2"/>
      <c r="G310" s="4"/>
      <c r="H310" s="10"/>
      <c r="I310" s="2"/>
      <c r="J310" s="2"/>
      <c r="K310" s="10"/>
      <c r="L310" s="2"/>
      <c r="M310" s="10"/>
      <c r="N310" s="2"/>
      <c r="O310" s="10"/>
      <c r="P310" s="2"/>
      <c r="Q310" s="10"/>
      <c r="R310" s="10"/>
    </row>
    <row r="311" spans="1:21">
      <c r="A311" s="11">
        <v>71</v>
      </c>
      <c r="B311" s="29" t="s">
        <v>221</v>
      </c>
      <c r="C311" s="2"/>
      <c r="D311" s="2"/>
      <c r="E311" s="91">
        <v>100</v>
      </c>
      <c r="F311" s="29">
        <v>0.8</v>
      </c>
      <c r="G311" s="5">
        <v>0.1</v>
      </c>
      <c r="H311" s="18">
        <v>2.6</v>
      </c>
      <c r="I311" s="29">
        <v>11</v>
      </c>
      <c r="K311" s="11">
        <v>0.03</v>
      </c>
      <c r="L311">
        <v>10</v>
      </c>
      <c r="M311" s="11">
        <v>0.02</v>
      </c>
      <c r="N311" s="29">
        <v>0.1</v>
      </c>
      <c r="O311" s="18">
        <v>23</v>
      </c>
      <c r="P311" s="29">
        <v>42</v>
      </c>
      <c r="Q311" s="18">
        <v>14</v>
      </c>
      <c r="R311" s="18">
        <v>0</v>
      </c>
    </row>
    <row r="312" spans="1:21">
      <c r="A312" s="11">
        <v>101</v>
      </c>
      <c r="B312" s="29" t="s">
        <v>118</v>
      </c>
      <c r="E312" s="91">
        <v>300</v>
      </c>
      <c r="F312" s="29">
        <v>2.41</v>
      </c>
      <c r="G312" s="5">
        <v>2.86</v>
      </c>
      <c r="H312" s="18">
        <v>19.07</v>
      </c>
      <c r="I312" s="17">
        <v>112</v>
      </c>
      <c r="K312" s="11">
        <v>0.02</v>
      </c>
      <c r="L312" s="18">
        <v>2</v>
      </c>
      <c r="M312" s="11">
        <v>0.05</v>
      </c>
      <c r="N312" s="18">
        <v>1.2</v>
      </c>
      <c r="O312" s="18">
        <v>17.57</v>
      </c>
      <c r="P312" s="18">
        <v>65.86</v>
      </c>
      <c r="Q312" s="18">
        <v>6.06</v>
      </c>
      <c r="R312" s="18">
        <v>0.02</v>
      </c>
    </row>
    <row r="313" spans="1:21">
      <c r="A313" s="11"/>
      <c r="B313" s="29" t="s">
        <v>127</v>
      </c>
      <c r="E313" s="91"/>
      <c r="F313" s="29"/>
      <c r="G313" s="5"/>
      <c r="H313" s="18"/>
      <c r="I313" s="29"/>
      <c r="K313" s="11"/>
      <c r="M313" s="11"/>
      <c r="N313" s="29"/>
      <c r="O313" s="18"/>
      <c r="P313" s="29"/>
      <c r="Q313" s="18"/>
      <c r="R313" s="18"/>
    </row>
    <row r="314" spans="1:21">
      <c r="A314" s="11">
        <v>278</v>
      </c>
      <c r="B314" s="29" t="s">
        <v>201</v>
      </c>
      <c r="E314" s="91" t="s">
        <v>265</v>
      </c>
      <c r="F314" s="29">
        <v>15.41</v>
      </c>
      <c r="G314" s="5">
        <v>16.940000000000001</v>
      </c>
      <c r="H314" s="18">
        <v>18.2</v>
      </c>
      <c r="I314" s="17">
        <v>287</v>
      </c>
      <c r="K314" s="11">
        <v>0.04</v>
      </c>
      <c r="L314" s="18">
        <v>2.13</v>
      </c>
      <c r="M314" s="11">
        <v>0.02</v>
      </c>
      <c r="N314" s="18">
        <v>0.9</v>
      </c>
      <c r="O314" s="18">
        <v>21.98</v>
      </c>
      <c r="P314" s="18">
        <v>165.93</v>
      </c>
      <c r="Q314" s="18">
        <v>28.03</v>
      </c>
      <c r="R314" s="18">
        <v>2.2999999999999998</v>
      </c>
    </row>
    <row r="315" spans="1:21">
      <c r="A315" s="11"/>
      <c r="B315" s="29" t="s">
        <v>128</v>
      </c>
      <c r="E315" s="91"/>
      <c r="F315" s="29"/>
      <c r="G315" s="5"/>
      <c r="H315" s="18"/>
      <c r="I315" s="17"/>
      <c r="K315" s="11"/>
      <c r="L315" s="18"/>
      <c r="M315" s="11"/>
      <c r="N315" s="18"/>
      <c r="O315" s="18"/>
      <c r="P315" s="18"/>
      <c r="Q315" s="18"/>
      <c r="R315" s="18"/>
    </row>
    <row r="316" spans="1:21">
      <c r="A316" s="11">
        <v>309</v>
      </c>
      <c r="B316" s="29" t="s">
        <v>111</v>
      </c>
      <c r="E316" s="91" t="s">
        <v>252</v>
      </c>
      <c r="F316" s="29">
        <v>4.5599999999999996</v>
      </c>
      <c r="G316" s="5">
        <v>5.04</v>
      </c>
      <c r="H316" s="11">
        <v>29.67</v>
      </c>
      <c r="I316" s="78">
        <v>183</v>
      </c>
      <c r="K316" s="11"/>
      <c r="L316" s="18"/>
      <c r="M316" s="11">
        <v>0.02</v>
      </c>
      <c r="N316" s="18">
        <v>2.6</v>
      </c>
      <c r="O316" s="11">
        <v>1.05</v>
      </c>
      <c r="P316" s="18">
        <v>1.51</v>
      </c>
      <c r="Q316" s="11">
        <v>3.0000000000000001E-3</v>
      </c>
      <c r="R316" s="11">
        <v>0.01</v>
      </c>
    </row>
    <row r="317" spans="1:21">
      <c r="A317" s="11"/>
      <c r="B317" s="29" t="s">
        <v>112</v>
      </c>
      <c r="E317" s="91"/>
      <c r="F317" s="29"/>
      <c r="G317" s="5"/>
      <c r="H317" s="11"/>
      <c r="I317" s="29"/>
      <c r="K317" s="11"/>
      <c r="L317" s="29"/>
      <c r="M317" s="11"/>
      <c r="N317" s="29"/>
      <c r="O317" s="11"/>
      <c r="P317" s="29"/>
      <c r="Q317" s="11"/>
      <c r="R317" s="11"/>
    </row>
    <row r="318" spans="1:21">
      <c r="A318" s="11">
        <v>349</v>
      </c>
      <c r="B318" s="29" t="s">
        <v>42</v>
      </c>
      <c r="E318" s="91">
        <v>200</v>
      </c>
      <c r="F318">
        <v>1.04</v>
      </c>
      <c r="G318" s="5"/>
      <c r="H318" s="11">
        <v>35.26</v>
      </c>
      <c r="I318">
        <v>120</v>
      </c>
      <c r="K318" s="11">
        <v>0.01</v>
      </c>
      <c r="L318">
        <v>0.5</v>
      </c>
      <c r="M318" s="11">
        <v>0.02</v>
      </c>
      <c r="N318">
        <v>0.4</v>
      </c>
      <c r="O318" s="11">
        <v>500.02</v>
      </c>
      <c r="P318">
        <v>20.61</v>
      </c>
      <c r="Q318" s="11">
        <v>30.02</v>
      </c>
      <c r="R318" s="11">
        <v>10.86</v>
      </c>
    </row>
    <row r="319" spans="1:21">
      <c r="A319" s="43"/>
      <c r="B319" s="68" t="s">
        <v>43</v>
      </c>
      <c r="C319" s="67"/>
      <c r="D319" s="8"/>
      <c r="E319" s="108">
        <v>90</v>
      </c>
      <c r="F319" s="11">
        <v>9.24</v>
      </c>
      <c r="G319" s="11">
        <v>1.68</v>
      </c>
      <c r="H319" s="11">
        <v>44.88</v>
      </c>
      <c r="I319" s="5">
        <v>231</v>
      </c>
      <c r="J319" s="8"/>
      <c r="K319" s="11">
        <v>0.02</v>
      </c>
      <c r="L319" s="11">
        <v>0.6</v>
      </c>
      <c r="M319" s="11">
        <v>0.03</v>
      </c>
      <c r="N319" s="11">
        <v>1.26</v>
      </c>
      <c r="O319" s="11">
        <v>39.6</v>
      </c>
      <c r="P319" s="11">
        <v>130</v>
      </c>
      <c r="Q319" s="11">
        <v>12</v>
      </c>
      <c r="R319" s="11"/>
    </row>
    <row r="320" spans="1:21">
      <c r="A320" s="8"/>
      <c r="B320" s="29" t="s">
        <v>44</v>
      </c>
      <c r="D320" s="8"/>
      <c r="E320" s="91">
        <v>30</v>
      </c>
      <c r="F320">
        <v>3.4</v>
      </c>
      <c r="G320" s="5">
        <v>0.64</v>
      </c>
      <c r="H320" s="11">
        <v>14.8</v>
      </c>
      <c r="I320">
        <v>79</v>
      </c>
      <c r="K320" s="11">
        <v>0.02</v>
      </c>
      <c r="L320" s="18">
        <v>0.2</v>
      </c>
      <c r="M320" s="11">
        <v>0.01</v>
      </c>
      <c r="N320">
        <v>0.67</v>
      </c>
      <c r="O320" s="11">
        <v>17.2</v>
      </c>
      <c r="P320">
        <v>50.6</v>
      </c>
      <c r="Q320" s="11">
        <v>10</v>
      </c>
      <c r="R320" s="11"/>
    </row>
    <row r="321" spans="1:21">
      <c r="A321" s="16"/>
      <c r="B321" s="53" t="s">
        <v>70</v>
      </c>
      <c r="C321" s="54"/>
      <c r="D321" s="38"/>
      <c r="E321" s="104"/>
      <c r="F321" s="31">
        <f>F311+F312+F314+F316+F318+F319+F320</f>
        <v>36.86</v>
      </c>
      <c r="G321" s="47">
        <f>G311+G312+G314+G316+G319+G320</f>
        <v>27.26</v>
      </c>
      <c r="H321" s="47">
        <f>H311+H312+H314+H316+H318+H319+H320</f>
        <v>164.48000000000002</v>
      </c>
      <c r="I321" s="32">
        <f>I311+I312+I314+I316+I318+I319+I320</f>
        <v>1023</v>
      </c>
      <c r="J321" s="15"/>
      <c r="K321" s="32">
        <f>K311+K312+K314+K318+K319+K320</f>
        <v>0.13999999999999999</v>
      </c>
      <c r="L321" s="47">
        <f>L311+L312+L314+L318+L319+L320</f>
        <v>15.429999999999998</v>
      </c>
      <c r="M321" s="32">
        <f>M311+M312+M314+M316+M318+M319+M320</f>
        <v>0.17</v>
      </c>
      <c r="N321" s="47">
        <f>N311+N312+N314+N316+N318+N319+N320</f>
        <v>7.1300000000000008</v>
      </c>
      <c r="O321" s="55">
        <f>O311+O312+O314+O316+O318+O319+O320</f>
        <v>620.42000000000007</v>
      </c>
      <c r="P321" s="47">
        <f>P311+P312+P314+P316+P318+P319+P320</f>
        <v>476.51000000000005</v>
      </c>
      <c r="Q321" s="56">
        <f>Q311+Q312+Q314+Q316+Q318+Q319+Q320</f>
        <v>100.113</v>
      </c>
      <c r="R321" s="47">
        <f>R311+R312+R314+R316+R318+R319</f>
        <v>13.19</v>
      </c>
    </row>
    <row r="322" spans="1:21">
      <c r="A322" s="11"/>
      <c r="B322" s="58" t="s">
        <v>71</v>
      </c>
      <c r="C322" s="44"/>
      <c r="D322" s="44"/>
      <c r="E322" s="91"/>
      <c r="G322" s="11"/>
      <c r="H322" s="11"/>
      <c r="I322" s="2"/>
      <c r="J322" s="8"/>
      <c r="L322" s="11"/>
      <c r="N322" s="11"/>
      <c r="P322" s="11"/>
      <c r="R322" s="11"/>
    </row>
    <row r="323" spans="1:21" hidden="1">
      <c r="A323" s="11"/>
      <c r="B323" s="35" t="s">
        <v>129</v>
      </c>
      <c r="C323" s="34"/>
      <c r="D323" s="34"/>
      <c r="E323" s="91">
        <v>25</v>
      </c>
      <c r="F323" s="69">
        <v>1.88</v>
      </c>
      <c r="G323" s="11">
        <v>2.95</v>
      </c>
      <c r="H323" s="11">
        <v>5</v>
      </c>
      <c r="I323" s="29">
        <v>58</v>
      </c>
      <c r="J323" s="8"/>
      <c r="K323" s="17">
        <v>0.02</v>
      </c>
      <c r="L323" s="11"/>
      <c r="M323" s="29">
        <v>0.02</v>
      </c>
      <c r="N323" s="11">
        <v>0.9</v>
      </c>
      <c r="O323" s="17">
        <v>6</v>
      </c>
      <c r="P323" s="11">
        <v>20</v>
      </c>
      <c r="Q323" s="18">
        <v>4</v>
      </c>
      <c r="R323" s="11">
        <v>0.53</v>
      </c>
    </row>
    <row r="324" spans="1:21">
      <c r="A324" s="11">
        <v>401</v>
      </c>
      <c r="B324" s="29" t="s">
        <v>130</v>
      </c>
      <c r="E324" s="91" t="s">
        <v>50</v>
      </c>
      <c r="F324" s="69">
        <v>23.51</v>
      </c>
      <c r="G324" s="11">
        <v>16.25</v>
      </c>
      <c r="H324" s="11">
        <v>131.22</v>
      </c>
      <c r="I324" s="2">
        <v>765</v>
      </c>
      <c r="J324" s="8"/>
      <c r="K324">
        <v>0.13</v>
      </c>
      <c r="L324" s="11">
        <v>0.52</v>
      </c>
      <c r="M324">
        <v>0.02</v>
      </c>
      <c r="N324" s="11">
        <v>2.4</v>
      </c>
      <c r="O324">
        <v>160.66</v>
      </c>
      <c r="P324" s="11">
        <v>178.16</v>
      </c>
      <c r="Q324">
        <v>28.68</v>
      </c>
      <c r="R324" s="11">
        <v>1.04</v>
      </c>
    </row>
    <row r="325" spans="1:21">
      <c r="A325" s="11"/>
      <c r="B325" s="29" t="s">
        <v>131</v>
      </c>
      <c r="E325" s="91"/>
      <c r="F325" s="69"/>
      <c r="G325" s="11"/>
      <c r="H325" s="11"/>
      <c r="I325" s="2"/>
      <c r="J325" s="8"/>
      <c r="L325" s="11"/>
      <c r="N325" s="11"/>
      <c r="P325" s="11"/>
      <c r="R325" s="11"/>
    </row>
    <row r="326" spans="1:21">
      <c r="A326" s="11">
        <v>699</v>
      </c>
      <c r="B326" s="29" t="s">
        <v>133</v>
      </c>
      <c r="E326" s="91">
        <v>200</v>
      </c>
      <c r="F326" s="69">
        <v>0.13</v>
      </c>
      <c r="G326" s="11">
        <v>0.02</v>
      </c>
      <c r="H326" s="11">
        <v>22.23</v>
      </c>
      <c r="I326" s="17">
        <v>90</v>
      </c>
      <c r="J326" s="8"/>
      <c r="K326" s="17">
        <v>0.01</v>
      </c>
      <c r="L326" s="11">
        <v>1</v>
      </c>
      <c r="N326" s="11"/>
      <c r="O326">
        <v>5.47</v>
      </c>
      <c r="P326" s="11">
        <v>2.4500000000000002</v>
      </c>
      <c r="Q326" s="18">
        <v>1.58</v>
      </c>
      <c r="R326" s="11">
        <v>0.08</v>
      </c>
    </row>
    <row r="327" spans="1:21">
      <c r="A327" s="37"/>
      <c r="B327" s="53" t="s">
        <v>74</v>
      </c>
      <c r="C327" s="38"/>
      <c r="D327" s="39"/>
      <c r="E327" s="31"/>
      <c r="F327" s="93">
        <f>F324+F326</f>
        <v>23.64</v>
      </c>
      <c r="G327" s="31">
        <f>G324+G326</f>
        <v>16.27</v>
      </c>
      <c r="H327" s="47">
        <f>H324+H326</f>
        <v>153.44999999999999</v>
      </c>
      <c r="I327" s="31">
        <f>I324+I326</f>
        <v>855</v>
      </c>
      <c r="J327" s="2"/>
      <c r="K327" s="47">
        <f>K324+K326</f>
        <v>0.14000000000000001</v>
      </c>
      <c r="L327" s="31">
        <f>L324+L326</f>
        <v>1.52</v>
      </c>
      <c r="M327" s="31">
        <f>M324</f>
        <v>0.02</v>
      </c>
      <c r="N327" s="31">
        <f>N324</f>
        <v>2.4</v>
      </c>
      <c r="O327" s="31">
        <f>O324+O326</f>
        <v>166.13</v>
      </c>
      <c r="P327" s="31">
        <f>P324+P326</f>
        <v>180.60999999999999</v>
      </c>
      <c r="Q327" s="31">
        <f>Q324+Q326</f>
        <v>30.259999999999998</v>
      </c>
      <c r="R327" s="46">
        <f>R324+R326</f>
        <v>1.1200000000000001</v>
      </c>
      <c r="U327" s="33">
        <v>2</v>
      </c>
    </row>
    <row r="328" spans="1:21">
      <c r="A328" s="10"/>
      <c r="B328" s="30"/>
      <c r="C328" s="60" t="s">
        <v>75</v>
      </c>
      <c r="D328" s="21"/>
      <c r="E328" s="10"/>
      <c r="F328" s="10"/>
      <c r="G328" s="10"/>
      <c r="H328" s="10"/>
      <c r="I328" s="4"/>
      <c r="J328" s="7"/>
      <c r="K328" s="7"/>
      <c r="L328" s="7"/>
      <c r="M328" s="7"/>
      <c r="N328" s="7"/>
      <c r="O328" s="7"/>
      <c r="P328" s="7"/>
      <c r="Q328" s="7"/>
      <c r="R328" s="7"/>
    </row>
    <row r="329" spans="1:21" ht="0.75" customHeight="1">
      <c r="A329" s="11"/>
      <c r="B329" s="57" t="s">
        <v>77</v>
      </c>
      <c r="C329" s="79"/>
      <c r="D329" s="80"/>
      <c r="E329" s="11">
        <v>60</v>
      </c>
      <c r="F329" s="11">
        <v>0.48</v>
      </c>
      <c r="G329" s="11">
        <v>0.06</v>
      </c>
      <c r="H329" s="11">
        <v>1.56</v>
      </c>
      <c r="I329" s="5">
        <v>9</v>
      </c>
      <c r="J329" s="8"/>
      <c r="K329" s="8">
        <v>0.02</v>
      </c>
      <c r="L329" s="8">
        <v>6</v>
      </c>
      <c r="M329" s="8">
        <v>0.01</v>
      </c>
      <c r="N329" s="8">
        <v>0.06</v>
      </c>
      <c r="O329" s="8">
        <v>13.8</v>
      </c>
      <c r="P329" s="8">
        <v>25.2</v>
      </c>
      <c r="Q329" s="8">
        <v>8.4</v>
      </c>
      <c r="R329" s="8">
        <v>0.36</v>
      </c>
    </row>
    <row r="330" spans="1:21">
      <c r="A330" s="11">
        <v>337</v>
      </c>
      <c r="B330" t="s">
        <v>134</v>
      </c>
      <c r="D330" s="8"/>
      <c r="E330" s="91">
        <v>40</v>
      </c>
      <c r="F330" s="11">
        <v>4.67</v>
      </c>
      <c r="G330" s="11">
        <v>3.45</v>
      </c>
      <c r="H330" s="11">
        <v>0.28000000000000003</v>
      </c>
      <c r="I330" s="5">
        <v>51</v>
      </c>
      <c r="J330" s="8"/>
      <c r="K330" s="8">
        <v>0.02</v>
      </c>
      <c r="L330" s="8"/>
      <c r="M330" s="8">
        <v>0.01</v>
      </c>
      <c r="N330" s="8">
        <v>0.3</v>
      </c>
      <c r="O330" s="8">
        <v>15</v>
      </c>
      <c r="P330" s="8">
        <v>30</v>
      </c>
      <c r="Q330" s="8">
        <v>0.01</v>
      </c>
      <c r="R330" s="8">
        <v>0.02</v>
      </c>
    </row>
    <row r="331" spans="1:21">
      <c r="A331" s="11">
        <v>14</v>
      </c>
      <c r="B331" s="117"/>
      <c r="C331" s="118"/>
      <c r="D331" s="119"/>
      <c r="E331" s="91"/>
      <c r="F331" s="11"/>
      <c r="G331" s="11"/>
      <c r="H331" s="11"/>
      <c r="I331" s="5"/>
      <c r="J331" s="8"/>
      <c r="K331" s="8"/>
      <c r="L331" s="8"/>
      <c r="M331" s="8"/>
      <c r="N331" s="8"/>
      <c r="O331" s="8"/>
      <c r="P331" s="8"/>
      <c r="Q331" s="8"/>
      <c r="R331" s="8"/>
    </row>
    <row r="332" spans="1:21">
      <c r="A332" s="11">
        <v>234</v>
      </c>
      <c r="B332" t="s">
        <v>238</v>
      </c>
      <c r="D332" s="8"/>
      <c r="E332" s="91">
        <v>100</v>
      </c>
      <c r="F332" s="11">
        <v>11.99</v>
      </c>
      <c r="G332" s="11">
        <v>86</v>
      </c>
      <c r="H332" s="11">
        <v>7.17</v>
      </c>
      <c r="I332" s="5">
        <v>169</v>
      </c>
      <c r="J332" s="8"/>
      <c r="K332" s="8">
        <v>0.1</v>
      </c>
      <c r="L332" s="8">
        <v>0.61</v>
      </c>
      <c r="M332" s="8">
        <v>0.02</v>
      </c>
      <c r="N332" s="8">
        <v>0.2</v>
      </c>
      <c r="O332" s="8">
        <v>57.5</v>
      </c>
      <c r="P332" s="8">
        <v>199.51</v>
      </c>
      <c r="Q332" s="8">
        <v>46.81</v>
      </c>
      <c r="R332" s="8">
        <v>1</v>
      </c>
    </row>
    <row r="333" spans="1:21">
      <c r="A333" s="11">
        <v>143</v>
      </c>
      <c r="B333" t="s">
        <v>135</v>
      </c>
      <c r="D333" s="8"/>
      <c r="E333" s="91" t="s">
        <v>266</v>
      </c>
      <c r="F333" s="11">
        <v>4.25</v>
      </c>
      <c r="G333" s="11">
        <v>10</v>
      </c>
      <c r="H333" s="11">
        <v>27.53</v>
      </c>
      <c r="I333" s="5">
        <v>217</v>
      </c>
      <c r="J333" s="8"/>
      <c r="K333" s="8">
        <v>0.12</v>
      </c>
      <c r="L333" s="8">
        <v>5.2</v>
      </c>
      <c r="M333" s="8">
        <v>0.04</v>
      </c>
      <c r="N333" s="8">
        <v>2.4</v>
      </c>
      <c r="O333" s="8">
        <v>53.15</v>
      </c>
      <c r="P333" s="8">
        <v>98.78</v>
      </c>
      <c r="Q333" s="8">
        <v>45.68</v>
      </c>
      <c r="R333" s="8">
        <v>1.57</v>
      </c>
    </row>
    <row r="334" spans="1:21">
      <c r="A334" s="11">
        <v>386</v>
      </c>
      <c r="B334" s="5" t="s">
        <v>59</v>
      </c>
      <c r="C334" s="2"/>
      <c r="D334" s="8"/>
      <c r="E334" s="91" t="s">
        <v>57</v>
      </c>
      <c r="F334" s="11">
        <v>2.8</v>
      </c>
      <c r="G334" s="11">
        <v>2.5</v>
      </c>
      <c r="H334" s="11">
        <v>3.6</v>
      </c>
      <c r="I334" s="5">
        <v>50</v>
      </c>
      <c r="J334" s="8"/>
      <c r="K334" s="8">
        <v>0.3</v>
      </c>
      <c r="L334" s="8">
        <v>0.01</v>
      </c>
      <c r="M334" s="8">
        <v>0.02</v>
      </c>
      <c r="N334" s="8">
        <v>0.3</v>
      </c>
      <c r="O334" s="8">
        <v>148</v>
      </c>
      <c r="P334" s="8">
        <v>180</v>
      </c>
      <c r="Q334" s="8">
        <v>1</v>
      </c>
      <c r="R334" s="8">
        <v>0.01</v>
      </c>
    </row>
    <row r="335" spans="1:21">
      <c r="A335" s="11"/>
      <c r="B335" s="2" t="s">
        <v>44</v>
      </c>
      <c r="C335" s="2"/>
      <c r="D335" s="8"/>
      <c r="E335" s="91">
        <v>80</v>
      </c>
      <c r="F335" s="8">
        <v>9.07</v>
      </c>
      <c r="G335" s="11">
        <v>1.71</v>
      </c>
      <c r="H335" s="8">
        <v>39.47</v>
      </c>
      <c r="I335" s="5">
        <v>211</v>
      </c>
      <c r="J335" s="8"/>
      <c r="K335" s="11">
        <v>0.02</v>
      </c>
      <c r="L335" s="8">
        <v>0.5</v>
      </c>
      <c r="M335" s="8">
        <v>0.02</v>
      </c>
      <c r="N335" s="8">
        <v>0.72</v>
      </c>
      <c r="O335" s="8">
        <v>45.87</v>
      </c>
      <c r="P335" s="8">
        <v>95.7</v>
      </c>
      <c r="Q335" s="8">
        <v>25</v>
      </c>
      <c r="R335" s="8"/>
    </row>
    <row r="336" spans="1:21">
      <c r="A336" s="8"/>
      <c r="B336" s="57" t="s">
        <v>81</v>
      </c>
      <c r="C336" s="57"/>
      <c r="D336" s="8"/>
      <c r="E336" s="91">
        <v>30</v>
      </c>
      <c r="F336" s="11">
        <v>3.08</v>
      </c>
      <c r="G336" s="11">
        <v>0.56000000000000005</v>
      </c>
      <c r="H336" s="5">
        <v>14.96</v>
      </c>
      <c r="I336" s="29">
        <v>77</v>
      </c>
      <c r="J336" s="8"/>
      <c r="K336" s="11">
        <v>0.02</v>
      </c>
      <c r="L336" s="11">
        <v>0.2</v>
      </c>
      <c r="M336" s="11">
        <v>0.01</v>
      </c>
      <c r="N336" s="11">
        <v>0.42</v>
      </c>
      <c r="O336" s="11">
        <v>13.2</v>
      </c>
      <c r="P336" s="11">
        <v>27.6</v>
      </c>
      <c r="Q336" s="11">
        <v>4</v>
      </c>
      <c r="R336" s="11"/>
    </row>
    <row r="337" spans="1:18" ht="14.25" customHeight="1">
      <c r="A337" s="10"/>
      <c r="B337" s="63" t="s">
        <v>82</v>
      </c>
      <c r="C337" s="14"/>
      <c r="D337" s="15"/>
      <c r="E337" s="15"/>
      <c r="F337" s="47">
        <f>F330+F332+F333+F334+F335+F336</f>
        <v>35.86</v>
      </c>
      <c r="G337" s="47">
        <f>G330+G332+G333+G334+G335+G336</f>
        <v>104.22</v>
      </c>
      <c r="H337" s="47">
        <f>H330+H332+H333+H334+H335+H336</f>
        <v>93.010000000000019</v>
      </c>
      <c r="I337" s="70">
        <f>I330+I332+I333+I334+I335+I336</f>
        <v>775</v>
      </c>
      <c r="J337" s="46"/>
      <c r="K337" s="47">
        <f>K330+K332+K333+K334+K335+K336</f>
        <v>0.58000000000000007</v>
      </c>
      <c r="L337" s="47">
        <f>L332+L333+L334+L335+L336</f>
        <v>6.5200000000000005</v>
      </c>
      <c r="M337" s="47">
        <f>M330+M332+M333+M334+M335+M336</f>
        <v>0.12000000000000001</v>
      </c>
      <c r="N337" s="47">
        <f>N330+N332+N333+N334+N335+N336</f>
        <v>4.34</v>
      </c>
      <c r="O337" s="47">
        <f>O330+O332+O333+O334+O335+O336</f>
        <v>332.71999999999997</v>
      </c>
      <c r="P337" s="47">
        <f>P330+P332+P333+P334+P335+P336</f>
        <v>631.59</v>
      </c>
      <c r="Q337" s="47">
        <f>Q330+Q332+Q333+Q334+Q335+Q336</f>
        <v>122.5</v>
      </c>
      <c r="R337" s="46">
        <f>R330+R332+R333+R334</f>
        <v>2.5999999999999996</v>
      </c>
    </row>
    <row r="338" spans="1:18" hidden="1">
      <c r="A338" s="11"/>
      <c r="B338" s="65" t="s">
        <v>83</v>
      </c>
      <c r="C338" s="64"/>
      <c r="D338" s="66"/>
      <c r="E338" s="7"/>
      <c r="F338" s="62"/>
      <c r="G338" s="10"/>
      <c r="H338" s="10"/>
      <c r="I338" s="4"/>
      <c r="J338" s="7"/>
      <c r="K338" s="10"/>
      <c r="L338" s="10"/>
      <c r="M338" s="10"/>
      <c r="N338" s="10"/>
      <c r="O338" s="10"/>
      <c r="P338" s="10"/>
      <c r="Q338" s="10"/>
      <c r="R338" s="10"/>
    </row>
    <row r="339" spans="1:18" hidden="1">
      <c r="A339" s="12">
        <v>386</v>
      </c>
      <c r="B339" s="77" t="s">
        <v>59</v>
      </c>
      <c r="C339" s="36"/>
      <c r="D339" s="36"/>
      <c r="E339" s="9" t="s">
        <v>57</v>
      </c>
      <c r="F339" s="12">
        <v>2.8</v>
      </c>
      <c r="G339" s="12">
        <v>2.5</v>
      </c>
      <c r="H339" s="12">
        <v>3.6</v>
      </c>
      <c r="I339" s="6">
        <v>50</v>
      </c>
      <c r="J339" s="9"/>
      <c r="K339" s="12">
        <v>0.3</v>
      </c>
      <c r="L339" s="12">
        <v>0.01</v>
      </c>
      <c r="M339" s="12">
        <v>0.02</v>
      </c>
      <c r="N339" s="12">
        <v>0.3</v>
      </c>
      <c r="O339" s="12">
        <v>148</v>
      </c>
      <c r="P339" s="12">
        <v>180</v>
      </c>
      <c r="Q339" s="12">
        <v>1</v>
      </c>
      <c r="R339" s="9">
        <v>0.01</v>
      </c>
    </row>
    <row r="340" spans="1:18" hidden="1">
      <c r="A340" s="16"/>
      <c r="C340" s="1" t="s">
        <v>60</v>
      </c>
      <c r="E340" s="9"/>
      <c r="F340" s="71">
        <v>2.8</v>
      </c>
      <c r="G340" s="72">
        <v>2.5</v>
      </c>
      <c r="H340" s="72">
        <v>3.6</v>
      </c>
      <c r="I340" s="73">
        <v>50</v>
      </c>
      <c r="J340" s="74"/>
      <c r="K340" s="72">
        <v>0.3</v>
      </c>
      <c r="L340" s="72">
        <v>0.01</v>
      </c>
      <c r="M340" s="72">
        <v>0.02</v>
      </c>
      <c r="N340" s="72">
        <v>0.3</v>
      </c>
      <c r="O340" s="72">
        <v>148</v>
      </c>
      <c r="P340" s="72">
        <v>180</v>
      </c>
      <c r="Q340" s="72">
        <v>1</v>
      </c>
      <c r="R340" s="75">
        <v>0.01</v>
      </c>
    </row>
    <row r="341" spans="1:18">
      <c r="A341" s="13"/>
      <c r="B341" s="31" t="s">
        <v>136</v>
      </c>
      <c r="C341" s="14"/>
      <c r="D341" s="14"/>
      <c r="E341" s="15"/>
      <c r="F341" s="93">
        <f>F337+F327+F321:G321+F309+F305</f>
        <v>125.69999999999999</v>
      </c>
      <c r="G341" s="47">
        <f>G337+G327+G321+G309+G305</f>
        <v>168.97000000000003</v>
      </c>
      <c r="H341" s="47">
        <f>H337+H327+H321+H309+H305</f>
        <v>567.37000000000012</v>
      </c>
      <c r="I341" s="31">
        <f>I337+I327+I321+I309+I305</f>
        <v>3591</v>
      </c>
      <c r="J341" s="46"/>
      <c r="K341" s="47">
        <f t="shared" ref="K341:R341" si="23">K337+K327+K321+K309+K305</f>
        <v>1.2200000000000002</v>
      </c>
      <c r="L341" s="47">
        <f t="shared" si="23"/>
        <v>46.14</v>
      </c>
      <c r="M341" s="47">
        <f t="shared" si="23"/>
        <v>0.54</v>
      </c>
      <c r="N341" s="47">
        <f t="shared" si="23"/>
        <v>16.790000000000003</v>
      </c>
      <c r="O341" s="47">
        <f t="shared" si="23"/>
        <v>1526.56</v>
      </c>
      <c r="P341" s="47">
        <f t="shared" si="23"/>
        <v>1801.64</v>
      </c>
      <c r="Q341" s="47">
        <f t="shared" si="23"/>
        <v>300.38299999999998</v>
      </c>
      <c r="R341" s="46">
        <f t="shared" si="23"/>
        <v>19.600000000000001</v>
      </c>
    </row>
    <row r="343" spans="1:18">
      <c r="K343" s="1" t="s">
        <v>137</v>
      </c>
    </row>
    <row r="344" spans="1:18">
      <c r="A344" s="10" t="s">
        <v>9</v>
      </c>
      <c r="B344" s="3" t="s">
        <v>10</v>
      </c>
      <c r="C344" s="3"/>
      <c r="D344" s="7"/>
      <c r="E344" s="10" t="s">
        <v>12</v>
      </c>
      <c r="F344" s="13" t="s">
        <v>17</v>
      </c>
      <c r="G344" s="14"/>
      <c r="H344" s="15"/>
      <c r="I344" s="3" t="s">
        <v>18</v>
      </c>
      <c r="J344" s="7"/>
      <c r="K344" s="3"/>
      <c r="L344" s="3" t="s">
        <v>20</v>
      </c>
      <c r="M344" s="3"/>
      <c r="N344" s="15"/>
      <c r="O344" s="14" t="s">
        <v>25</v>
      </c>
      <c r="P344" s="3"/>
      <c r="Q344" s="3"/>
      <c r="R344" s="7"/>
    </row>
    <row r="345" spans="1:18">
      <c r="A345" s="8"/>
      <c r="B345" s="2" t="s">
        <v>11</v>
      </c>
      <c r="C345" s="2"/>
      <c r="D345" s="8"/>
      <c r="E345" s="11" t="s">
        <v>13</v>
      </c>
      <c r="F345" s="11" t="s">
        <v>14</v>
      </c>
      <c r="G345" s="11" t="s">
        <v>15</v>
      </c>
      <c r="H345" s="11" t="s">
        <v>16</v>
      </c>
      <c r="I345" s="17" t="s">
        <v>19</v>
      </c>
      <c r="J345" s="8"/>
      <c r="K345" s="16" t="s">
        <v>21</v>
      </c>
      <c r="L345" s="16" t="s">
        <v>22</v>
      </c>
      <c r="M345" s="16" t="s">
        <v>23</v>
      </c>
      <c r="N345" s="15" t="s">
        <v>24</v>
      </c>
      <c r="O345" s="17" t="s">
        <v>26</v>
      </c>
      <c r="P345" s="19" t="s">
        <v>27</v>
      </c>
      <c r="Q345" s="19" t="s">
        <v>28</v>
      </c>
      <c r="R345" s="15" t="s">
        <v>29</v>
      </c>
    </row>
    <row r="346" spans="1:18">
      <c r="A346" s="16">
        <v>1</v>
      </c>
      <c r="B346" s="14"/>
      <c r="C346" s="14">
        <v>2</v>
      </c>
      <c r="D346" s="15"/>
      <c r="E346" s="16">
        <v>3</v>
      </c>
      <c r="F346" s="16">
        <v>4</v>
      </c>
      <c r="G346" s="16">
        <v>5</v>
      </c>
      <c r="H346" s="16">
        <v>6</v>
      </c>
      <c r="I346" s="13">
        <v>7</v>
      </c>
      <c r="J346" s="15"/>
      <c r="K346" s="16">
        <v>8</v>
      </c>
      <c r="L346" s="16">
        <v>9</v>
      </c>
      <c r="M346" s="16">
        <v>10</v>
      </c>
      <c r="N346" s="15">
        <v>11</v>
      </c>
      <c r="O346" s="16">
        <v>12</v>
      </c>
      <c r="P346" s="16">
        <v>13</v>
      </c>
      <c r="Q346" s="16">
        <v>14</v>
      </c>
      <c r="R346" s="9">
        <v>15</v>
      </c>
    </row>
    <row r="347" spans="1:18">
      <c r="A347" s="22"/>
      <c r="B347" s="20"/>
      <c r="C347" s="20" t="s">
        <v>30</v>
      </c>
      <c r="D347" s="21"/>
      <c r="E347" s="101"/>
      <c r="F347" s="10"/>
      <c r="G347" s="10"/>
      <c r="I347" s="4"/>
      <c r="K347" s="10"/>
      <c r="M347" s="10"/>
      <c r="O347" s="10"/>
      <c r="P347" s="7"/>
      <c r="Q347" s="7"/>
      <c r="R347" s="10"/>
    </row>
    <row r="348" spans="1:18">
      <c r="A348" s="23">
        <v>14</v>
      </c>
      <c r="B348" t="s">
        <v>31</v>
      </c>
      <c r="D348" s="8"/>
      <c r="E348" s="91">
        <v>10</v>
      </c>
      <c r="F348" s="11">
        <v>7.0000000000000007E-2</v>
      </c>
      <c r="G348" s="28">
        <v>6.86</v>
      </c>
      <c r="H348" s="5">
        <v>0.09</v>
      </c>
      <c r="I348" s="5">
        <v>62</v>
      </c>
      <c r="K348" s="11"/>
      <c r="L348" s="2"/>
      <c r="M348" s="43">
        <v>7.0000000000000007E-2</v>
      </c>
      <c r="N348">
        <v>0.1</v>
      </c>
      <c r="O348" s="11">
        <v>1.58</v>
      </c>
      <c r="P348" s="8">
        <v>2.2599999999999998</v>
      </c>
      <c r="Q348" s="11">
        <v>0.03</v>
      </c>
      <c r="R348" s="8">
        <v>0.01</v>
      </c>
    </row>
    <row r="349" spans="1:18">
      <c r="A349" s="24">
        <v>15</v>
      </c>
      <c r="B349" t="s">
        <v>32</v>
      </c>
      <c r="D349" s="8"/>
      <c r="E349" s="91">
        <v>15</v>
      </c>
      <c r="F349" s="11">
        <v>3.9</v>
      </c>
      <c r="G349" s="11">
        <v>3.98</v>
      </c>
      <c r="H349" s="5"/>
      <c r="I349" s="5">
        <v>51</v>
      </c>
      <c r="K349" s="11"/>
      <c r="L349" s="8">
        <v>0.02</v>
      </c>
      <c r="M349" s="11">
        <v>0.05</v>
      </c>
      <c r="N349" s="29">
        <v>0.02</v>
      </c>
      <c r="O349" s="11">
        <v>105</v>
      </c>
      <c r="P349" s="8">
        <v>60</v>
      </c>
      <c r="Q349" s="11"/>
      <c r="R349" s="8"/>
    </row>
    <row r="350" spans="1:18">
      <c r="A350" s="8">
        <v>181</v>
      </c>
      <c r="B350" t="s">
        <v>139</v>
      </c>
      <c r="D350" s="8"/>
      <c r="E350" s="91" t="s">
        <v>250</v>
      </c>
      <c r="F350" s="11">
        <v>7.23</v>
      </c>
      <c r="G350" s="11">
        <v>12.62</v>
      </c>
      <c r="H350" s="5">
        <v>36.65</v>
      </c>
      <c r="I350" s="5">
        <v>289</v>
      </c>
      <c r="K350" s="11">
        <v>7.0000000000000007E-2</v>
      </c>
      <c r="L350" s="8">
        <v>0.66</v>
      </c>
      <c r="M350" s="11">
        <v>0.05</v>
      </c>
      <c r="N350" s="29">
        <v>0.8</v>
      </c>
      <c r="O350" s="11">
        <v>142.99</v>
      </c>
      <c r="P350" s="8">
        <v>131.26</v>
      </c>
      <c r="Q350" s="11">
        <v>21.65</v>
      </c>
      <c r="R350" s="8">
        <v>0.44</v>
      </c>
    </row>
    <row r="351" spans="1:18">
      <c r="A351" s="25"/>
      <c r="B351" t="s">
        <v>104</v>
      </c>
      <c r="D351" s="8"/>
      <c r="E351" s="91"/>
      <c r="F351" s="11"/>
      <c r="G351" s="11"/>
      <c r="H351" s="5"/>
      <c r="I351" s="5"/>
      <c r="K351" s="11"/>
      <c r="L351" s="8"/>
      <c r="M351" s="11"/>
      <c r="O351" s="11"/>
      <c r="P351" s="8"/>
      <c r="Q351" s="11"/>
      <c r="R351" s="8"/>
    </row>
    <row r="352" spans="1:18">
      <c r="A352" s="27">
        <v>378</v>
      </c>
      <c r="B352" t="s">
        <v>64</v>
      </c>
      <c r="D352" s="8"/>
      <c r="E352" s="91" t="s">
        <v>185</v>
      </c>
      <c r="F352" s="11">
        <v>1.41</v>
      </c>
      <c r="G352" s="11">
        <v>1.43</v>
      </c>
      <c r="H352" s="5">
        <v>15</v>
      </c>
      <c r="I352" s="5">
        <v>83</v>
      </c>
      <c r="K352" s="11">
        <v>0.01</v>
      </c>
      <c r="L352" s="8">
        <v>0.26</v>
      </c>
      <c r="M352" s="11">
        <v>0.01</v>
      </c>
      <c r="O352" s="11">
        <v>40.26</v>
      </c>
      <c r="P352" s="8">
        <v>20.149999999999999</v>
      </c>
      <c r="Q352" s="11"/>
      <c r="R352" s="8"/>
    </row>
    <row r="353" spans="1:21">
      <c r="A353" s="26"/>
      <c r="B353" t="s">
        <v>44</v>
      </c>
      <c r="D353" s="9"/>
      <c r="E353" s="91">
        <v>90</v>
      </c>
      <c r="F353" s="11">
        <v>10.199999999999999</v>
      </c>
      <c r="G353" s="11">
        <v>1.92</v>
      </c>
      <c r="H353" s="5">
        <v>44.4</v>
      </c>
      <c r="I353" s="6">
        <v>237</v>
      </c>
      <c r="K353" s="11">
        <v>0.02</v>
      </c>
      <c r="L353" s="8">
        <v>0.6</v>
      </c>
      <c r="M353" s="11">
        <v>0.03</v>
      </c>
      <c r="N353" s="12">
        <v>0.8</v>
      </c>
      <c r="O353" s="8">
        <v>51.6</v>
      </c>
      <c r="P353" s="8">
        <v>100.08</v>
      </c>
      <c r="Q353" s="12">
        <v>30</v>
      </c>
      <c r="R353" s="12"/>
    </row>
    <row r="354" spans="1:21">
      <c r="A354" s="13"/>
      <c r="B354" s="31" t="s">
        <v>38</v>
      </c>
      <c r="C354" s="31"/>
      <c r="D354" s="15"/>
      <c r="E354" s="102"/>
      <c r="F354" s="47">
        <f>F348+F349+F350+F353</f>
        <v>21.4</v>
      </c>
      <c r="G354" s="47">
        <f>G348+G349+G350+G352+G353</f>
        <v>26.810000000000002</v>
      </c>
      <c r="H354" s="47">
        <f>H348+H350+H352+H353</f>
        <v>96.14</v>
      </c>
      <c r="I354" s="48">
        <f>I348+I349+I350+I352+I353</f>
        <v>722</v>
      </c>
      <c r="J354" s="46"/>
      <c r="K354" s="47">
        <f>K348+K349+K350+K352+K353</f>
        <v>0.1</v>
      </c>
      <c r="L354" s="47">
        <f>L348+L349+L350+L352+L353</f>
        <v>1.54</v>
      </c>
      <c r="M354" s="47">
        <f>M348+M349+M350+M352+M353</f>
        <v>0.21000000000000002</v>
      </c>
      <c r="N354" s="47">
        <f>N348+N349+N350+N353</f>
        <v>1.7200000000000002</v>
      </c>
      <c r="O354" s="47">
        <f>O348+O349+O350+O352+O353</f>
        <v>341.43</v>
      </c>
      <c r="P354" s="47">
        <f>P348+P349+P350+P352+P353</f>
        <v>313.75</v>
      </c>
      <c r="Q354" s="47">
        <f>Q348+Q349+Q350+Q352+Q353</f>
        <v>51.68</v>
      </c>
      <c r="R354" s="47">
        <f>R348+R349+R350+R352+R353</f>
        <v>0.45</v>
      </c>
    </row>
    <row r="355" spans="1:21">
      <c r="A355" s="10"/>
      <c r="B355" s="89" t="s">
        <v>182</v>
      </c>
      <c r="C355" s="89"/>
      <c r="D355" s="30"/>
      <c r="E355" s="101"/>
      <c r="F355" s="67"/>
      <c r="G355" s="88"/>
      <c r="H355" s="87"/>
      <c r="I355" s="67"/>
      <c r="J355" s="67"/>
      <c r="K355" s="87"/>
      <c r="L355" s="67"/>
      <c r="M355" s="87"/>
      <c r="N355" s="67"/>
      <c r="O355" s="87"/>
      <c r="P355" s="67"/>
      <c r="Q355" s="87"/>
      <c r="R355" s="87"/>
    </row>
    <row r="356" spans="1:21">
      <c r="A356" s="11">
        <v>221</v>
      </c>
      <c r="B356" t="s">
        <v>239</v>
      </c>
      <c r="D356" s="8"/>
      <c r="E356" s="91" t="s">
        <v>267</v>
      </c>
      <c r="F356" s="11">
        <v>19.829999999999998</v>
      </c>
      <c r="G356" s="11">
        <v>24.77</v>
      </c>
      <c r="H356" s="11">
        <v>30.88</v>
      </c>
      <c r="I356" s="5">
        <v>426</v>
      </c>
      <c r="J356" s="8"/>
      <c r="K356" s="8">
        <v>7.0000000000000007E-2</v>
      </c>
      <c r="L356" s="8">
        <v>0.86</v>
      </c>
      <c r="M356" s="8">
        <v>0.05</v>
      </c>
      <c r="N356" s="8">
        <v>2</v>
      </c>
      <c r="O356" s="8">
        <v>185.35</v>
      </c>
      <c r="P356" s="8">
        <v>248.42</v>
      </c>
      <c r="Q356" s="8">
        <v>36.31</v>
      </c>
      <c r="R356" s="8">
        <v>0.99</v>
      </c>
    </row>
    <row r="357" spans="1:21">
      <c r="A357" s="11"/>
      <c r="B357" t="s">
        <v>153</v>
      </c>
      <c r="D357" s="8"/>
      <c r="E357" s="91"/>
      <c r="F357" s="11"/>
      <c r="G357" s="11"/>
      <c r="H357" s="11"/>
      <c r="I357" s="5"/>
      <c r="J357" s="8"/>
      <c r="K357" s="8"/>
      <c r="L357" s="8"/>
      <c r="M357" s="8"/>
      <c r="N357" s="8"/>
      <c r="O357" s="8"/>
      <c r="P357" s="8"/>
      <c r="Q357" s="8"/>
      <c r="R357" s="8"/>
    </row>
    <row r="358" spans="1:21">
      <c r="A358" s="11">
        <v>379</v>
      </c>
      <c r="B358" s="85" t="s">
        <v>48</v>
      </c>
      <c r="C358" s="36"/>
      <c r="D358" s="9"/>
      <c r="E358" s="91">
        <v>200</v>
      </c>
      <c r="F358" s="12">
        <v>6.58</v>
      </c>
      <c r="G358" s="11">
        <v>7.04</v>
      </c>
      <c r="H358" s="11">
        <v>98.25</v>
      </c>
      <c r="I358" s="51">
        <v>430</v>
      </c>
      <c r="J358" s="12"/>
      <c r="K358" s="17">
        <v>0.5</v>
      </c>
      <c r="L358" s="12">
        <v>0.6</v>
      </c>
      <c r="M358" s="18">
        <v>0.06</v>
      </c>
      <c r="N358" s="12">
        <v>0.6</v>
      </c>
      <c r="O358" s="18">
        <v>200.76</v>
      </c>
      <c r="P358" s="12">
        <v>130.65</v>
      </c>
      <c r="Q358" s="18">
        <v>20.45</v>
      </c>
      <c r="R358" s="11">
        <v>0.1</v>
      </c>
    </row>
    <row r="359" spans="1:21">
      <c r="A359" s="16"/>
      <c r="B359" s="31" t="s">
        <v>183</v>
      </c>
      <c r="C359" s="31"/>
      <c r="D359" s="15"/>
      <c r="E359" s="101"/>
      <c r="F359" s="47">
        <f>F356+F358</f>
        <v>26.409999999999997</v>
      </c>
      <c r="G359" s="88">
        <f>G356+G358</f>
        <v>31.81</v>
      </c>
      <c r="H359" s="87">
        <f>H356+H358</f>
        <v>129.13</v>
      </c>
      <c r="I359" s="73">
        <f>I356+I358</f>
        <v>856</v>
      </c>
      <c r="J359" s="75"/>
      <c r="K359" s="87">
        <f>K356+K358</f>
        <v>0.57000000000000006</v>
      </c>
      <c r="L359" s="76">
        <f>L358+L356</f>
        <v>1.46</v>
      </c>
      <c r="M359" s="87">
        <f t="shared" ref="M359:R359" si="24">M356+M358</f>
        <v>0.11</v>
      </c>
      <c r="N359" s="76">
        <f t="shared" si="24"/>
        <v>2.6</v>
      </c>
      <c r="O359" s="87">
        <f t="shared" si="24"/>
        <v>386.11</v>
      </c>
      <c r="P359" s="76">
        <f t="shared" si="24"/>
        <v>379.07</v>
      </c>
      <c r="Q359" s="87">
        <f t="shared" si="24"/>
        <v>56.760000000000005</v>
      </c>
      <c r="R359" s="87">
        <f t="shared" si="24"/>
        <v>1.0900000000000001</v>
      </c>
      <c r="U359" s="33">
        <v>2</v>
      </c>
    </row>
    <row r="360" spans="1:21">
      <c r="A360" s="10"/>
      <c r="B360" s="30" t="s">
        <v>39</v>
      </c>
      <c r="C360" s="30"/>
      <c r="D360" s="30"/>
      <c r="E360" s="101"/>
      <c r="F360" s="2"/>
      <c r="G360" s="4"/>
      <c r="H360" s="10"/>
      <c r="I360" s="2"/>
      <c r="J360" s="2"/>
      <c r="K360" s="10"/>
      <c r="L360" s="2"/>
      <c r="M360" s="10"/>
      <c r="N360" s="2"/>
      <c r="O360" s="10"/>
      <c r="P360" s="2"/>
      <c r="Q360" s="10"/>
      <c r="R360" s="10"/>
    </row>
    <row r="361" spans="1:21" ht="16.5" customHeight="1">
      <c r="A361" s="11">
        <v>75</v>
      </c>
      <c r="B361" s="29" t="s">
        <v>89</v>
      </c>
      <c r="C361" s="2"/>
      <c r="D361" s="2"/>
      <c r="E361" s="91">
        <v>100</v>
      </c>
      <c r="F361" s="29">
        <v>2.2999999999999998</v>
      </c>
      <c r="G361" s="5">
        <v>6.8</v>
      </c>
      <c r="H361" s="18">
        <v>14</v>
      </c>
      <c r="I361" s="29">
        <v>132</v>
      </c>
      <c r="K361" s="11">
        <v>0.02</v>
      </c>
      <c r="L361">
        <v>2</v>
      </c>
      <c r="M361" s="11">
        <v>7.0000000000000007E-2</v>
      </c>
      <c r="N361" s="29">
        <v>2</v>
      </c>
      <c r="O361" s="18">
        <v>200</v>
      </c>
      <c r="P361" s="29">
        <v>118</v>
      </c>
      <c r="Q361" s="18">
        <v>14</v>
      </c>
      <c r="R361" s="18">
        <v>0.9</v>
      </c>
    </row>
    <row r="362" spans="1:21">
      <c r="A362" s="11">
        <v>87</v>
      </c>
      <c r="B362" s="29" t="s">
        <v>241</v>
      </c>
      <c r="E362" s="91">
        <v>300</v>
      </c>
      <c r="F362" s="29">
        <v>3.71</v>
      </c>
      <c r="G362" s="5">
        <v>7.1</v>
      </c>
      <c r="H362" s="18">
        <v>12.51</v>
      </c>
      <c r="I362" s="29">
        <v>129</v>
      </c>
      <c r="K362" s="11">
        <v>0.21</v>
      </c>
      <c r="L362">
        <v>10.52</v>
      </c>
      <c r="M362" s="11">
        <v>0.05</v>
      </c>
      <c r="N362" s="29">
        <v>1.2</v>
      </c>
      <c r="O362" s="18">
        <v>59.4</v>
      </c>
      <c r="P362" s="29">
        <v>26.66</v>
      </c>
      <c r="Q362" s="18">
        <v>7.67</v>
      </c>
      <c r="R362" s="18">
        <v>0.06</v>
      </c>
    </row>
    <row r="363" spans="1:21">
      <c r="A363" s="11"/>
      <c r="B363" s="29" t="s">
        <v>191</v>
      </c>
      <c r="E363" s="91"/>
      <c r="F363" s="29"/>
      <c r="G363" s="5"/>
      <c r="H363" s="18"/>
      <c r="I363" s="29"/>
      <c r="K363" s="11"/>
      <c r="M363" s="11"/>
      <c r="N363" s="29"/>
      <c r="O363" s="18"/>
      <c r="P363" s="29"/>
      <c r="Q363" s="18"/>
      <c r="R363" s="18"/>
    </row>
    <row r="364" spans="1:21" ht="14.25" customHeight="1">
      <c r="A364" s="11">
        <v>244</v>
      </c>
      <c r="B364" s="29" t="s">
        <v>202</v>
      </c>
      <c r="E364" s="91" t="s">
        <v>258</v>
      </c>
      <c r="F364" s="29">
        <v>16.559999999999999</v>
      </c>
      <c r="G364" s="5">
        <v>16.11</v>
      </c>
      <c r="H364" s="18">
        <v>23.04</v>
      </c>
      <c r="I364" s="29">
        <v>303</v>
      </c>
      <c r="K364" s="11">
        <v>0.06</v>
      </c>
      <c r="L364">
        <v>0.36</v>
      </c>
      <c r="M364" s="11">
        <v>0.03</v>
      </c>
      <c r="N364">
        <v>0.9</v>
      </c>
      <c r="O364" s="18">
        <v>13.76</v>
      </c>
      <c r="P364" s="29">
        <v>183.2</v>
      </c>
      <c r="Q364" s="18">
        <v>33.549999999999997</v>
      </c>
      <c r="R364" s="18">
        <v>2.29</v>
      </c>
    </row>
    <row r="365" spans="1:21" hidden="1">
      <c r="A365" s="11"/>
      <c r="B365" s="29" t="s">
        <v>140</v>
      </c>
      <c r="E365" s="91"/>
      <c r="G365" s="5"/>
      <c r="H365" s="11"/>
      <c r="K365" s="11"/>
      <c r="M365" s="11"/>
      <c r="O365" s="11"/>
      <c r="Q365" s="11"/>
      <c r="R365" s="11"/>
    </row>
    <row r="366" spans="1:21">
      <c r="A366" s="11">
        <v>343</v>
      </c>
      <c r="B366" s="29" t="s">
        <v>69</v>
      </c>
      <c r="E366" s="91">
        <v>200</v>
      </c>
      <c r="F366">
        <v>0.76</v>
      </c>
      <c r="G366" s="5">
        <v>0.75</v>
      </c>
      <c r="H366" s="11">
        <v>126.82</v>
      </c>
      <c r="I366">
        <v>517</v>
      </c>
      <c r="K366" s="11">
        <v>0.05</v>
      </c>
      <c r="L366">
        <v>30</v>
      </c>
      <c r="M366" s="11">
        <v>0.03</v>
      </c>
      <c r="N366">
        <v>0.2</v>
      </c>
      <c r="O366" s="11">
        <v>30.96</v>
      </c>
      <c r="P366">
        <v>19.8</v>
      </c>
      <c r="Q366" s="11">
        <v>16.2</v>
      </c>
      <c r="R366" s="11">
        <v>4.28</v>
      </c>
    </row>
    <row r="367" spans="1:21">
      <c r="A367" s="11"/>
      <c r="B367" s="29" t="s">
        <v>43</v>
      </c>
      <c r="E367" s="91">
        <v>90</v>
      </c>
      <c r="F367">
        <v>9.24</v>
      </c>
      <c r="G367" s="5">
        <v>1.68</v>
      </c>
      <c r="H367" s="11">
        <v>44.88</v>
      </c>
      <c r="I367">
        <v>231</v>
      </c>
      <c r="K367" s="11">
        <v>0.02</v>
      </c>
      <c r="L367">
        <v>0.6</v>
      </c>
      <c r="M367" s="11">
        <v>0.03</v>
      </c>
      <c r="N367">
        <v>1.26</v>
      </c>
      <c r="O367" s="11">
        <v>39.6</v>
      </c>
      <c r="P367">
        <v>130</v>
      </c>
      <c r="Q367" s="11">
        <v>12</v>
      </c>
      <c r="R367" s="11"/>
    </row>
    <row r="368" spans="1:21">
      <c r="A368" s="11"/>
      <c r="B368" s="29" t="s">
        <v>44</v>
      </c>
      <c r="E368" s="91">
        <v>30</v>
      </c>
      <c r="F368">
        <v>3.4</v>
      </c>
      <c r="G368" s="5">
        <v>0.64</v>
      </c>
      <c r="H368" s="11">
        <v>14.8</v>
      </c>
      <c r="I368">
        <v>79</v>
      </c>
      <c r="K368" s="11">
        <v>0.11</v>
      </c>
      <c r="M368" s="11">
        <v>0.01</v>
      </c>
      <c r="N368">
        <v>0.67</v>
      </c>
      <c r="O368" s="11">
        <v>17.2</v>
      </c>
      <c r="P368">
        <v>105.6</v>
      </c>
      <c r="Q368" s="11">
        <v>10</v>
      </c>
      <c r="R368" s="11"/>
    </row>
    <row r="369" spans="1:21">
      <c r="A369" s="16"/>
      <c r="B369" s="32" t="s">
        <v>45</v>
      </c>
      <c r="C369" s="31"/>
      <c r="D369" s="14"/>
      <c r="E369" s="102"/>
      <c r="F369" s="31">
        <f>F368+F367+F366+F364+F362+F361</f>
        <v>35.97</v>
      </c>
      <c r="G369" s="48">
        <f>G368+G367+G366+G364+G362+G361</f>
        <v>33.08</v>
      </c>
      <c r="H369" s="47">
        <f>H368+H367+H366+H364+H362+H361</f>
        <v>236.04999999999998</v>
      </c>
      <c r="I369" s="31">
        <f>I368+I367+I366+I364+I362+I361</f>
        <v>1391</v>
      </c>
      <c r="J369" s="31"/>
      <c r="K369" s="47">
        <f t="shared" ref="K369:R369" si="25">K368+K367+K366+K364+K362+K361</f>
        <v>0.47</v>
      </c>
      <c r="L369" s="31">
        <f t="shared" si="25"/>
        <v>43.480000000000004</v>
      </c>
      <c r="M369" s="47">
        <f t="shared" si="25"/>
        <v>0.22000000000000003</v>
      </c>
      <c r="N369" s="31">
        <f t="shared" si="25"/>
        <v>6.23</v>
      </c>
      <c r="O369" s="48">
        <f t="shared" si="25"/>
        <v>360.91999999999996</v>
      </c>
      <c r="P369" s="47">
        <f t="shared" si="25"/>
        <v>583.26</v>
      </c>
      <c r="Q369" s="46">
        <f t="shared" si="25"/>
        <v>93.42</v>
      </c>
      <c r="R369" s="47">
        <f t="shared" si="25"/>
        <v>7.53</v>
      </c>
    </row>
    <row r="370" spans="1:21">
      <c r="A370" s="10"/>
      <c r="B370" s="20"/>
      <c r="C370" s="20" t="s">
        <v>46</v>
      </c>
      <c r="D370" s="20"/>
      <c r="E370" s="101"/>
      <c r="G370" s="10"/>
      <c r="H370" s="10"/>
      <c r="I370" s="3"/>
      <c r="J370" s="7"/>
      <c r="L370" s="10"/>
      <c r="N370" s="10"/>
      <c r="P370" s="11"/>
      <c r="R370" s="10"/>
    </row>
    <row r="371" spans="1:21">
      <c r="A371" s="11"/>
      <c r="B371" s="29" t="s">
        <v>56</v>
      </c>
      <c r="E371" s="91" t="s">
        <v>57</v>
      </c>
      <c r="F371">
        <v>0.75</v>
      </c>
      <c r="G371" s="11"/>
      <c r="H371" s="11">
        <v>20.57</v>
      </c>
      <c r="I371" s="2">
        <v>85</v>
      </c>
      <c r="J371" s="8"/>
      <c r="K371">
        <v>0.01</v>
      </c>
      <c r="L371" s="11">
        <v>1.01</v>
      </c>
      <c r="M371">
        <v>0.01</v>
      </c>
      <c r="N371" s="11">
        <v>0.1</v>
      </c>
      <c r="O371">
        <v>11.12</v>
      </c>
      <c r="P371" s="11">
        <v>15.14</v>
      </c>
      <c r="Q371">
        <v>1.44</v>
      </c>
      <c r="R371" s="11">
        <v>0.2</v>
      </c>
    </row>
    <row r="372" spans="1:21">
      <c r="A372" s="11">
        <v>338</v>
      </c>
      <c r="B372" s="29" t="s">
        <v>227</v>
      </c>
      <c r="E372" s="91" t="s">
        <v>57</v>
      </c>
      <c r="F372">
        <v>0.86</v>
      </c>
      <c r="G372" s="11">
        <v>0.19</v>
      </c>
      <c r="H372" s="11">
        <v>7.37</v>
      </c>
      <c r="I372" s="2">
        <v>35</v>
      </c>
      <c r="J372" s="8"/>
      <c r="K372">
        <v>0.03</v>
      </c>
      <c r="L372" s="11">
        <v>20</v>
      </c>
      <c r="M372">
        <v>0.03</v>
      </c>
      <c r="N372" s="11">
        <v>0.4</v>
      </c>
      <c r="O372">
        <v>20.6</v>
      </c>
      <c r="P372" s="11">
        <v>10.7</v>
      </c>
      <c r="Q372">
        <v>11.7</v>
      </c>
      <c r="R372" s="11">
        <v>0.27</v>
      </c>
      <c r="T372" s="36"/>
    </row>
    <row r="373" spans="1:21">
      <c r="A373" s="16"/>
      <c r="B373" s="31"/>
      <c r="C373" s="32" t="s">
        <v>51</v>
      </c>
      <c r="D373" s="31"/>
      <c r="E373" s="102"/>
      <c r="F373" s="31">
        <f>F372+F371</f>
        <v>1.6099999999999999</v>
      </c>
      <c r="G373" s="47">
        <f>G372</f>
        <v>0.19</v>
      </c>
      <c r="H373" s="47">
        <f>H372+H371</f>
        <v>27.94</v>
      </c>
      <c r="I373" s="31">
        <f>I372+I371</f>
        <v>120</v>
      </c>
      <c r="J373" s="46"/>
      <c r="K373" s="31">
        <f t="shared" ref="K373:R373" si="26">K372+K371</f>
        <v>0.04</v>
      </c>
      <c r="L373" s="47">
        <f t="shared" si="26"/>
        <v>21.01</v>
      </c>
      <c r="M373" s="31">
        <f t="shared" si="26"/>
        <v>0.04</v>
      </c>
      <c r="N373" s="47">
        <f t="shared" si="26"/>
        <v>0.5</v>
      </c>
      <c r="O373" s="31">
        <f t="shared" si="26"/>
        <v>31.72</v>
      </c>
      <c r="P373" s="47">
        <f t="shared" si="26"/>
        <v>25.84</v>
      </c>
      <c r="Q373" s="31">
        <f t="shared" si="26"/>
        <v>13.139999999999999</v>
      </c>
      <c r="R373" s="47">
        <f t="shared" si="26"/>
        <v>0.47000000000000003</v>
      </c>
      <c r="U373">
        <v>2</v>
      </c>
    </row>
    <row r="374" spans="1:21">
      <c r="A374" s="10"/>
      <c r="B374" s="83" t="s">
        <v>52</v>
      </c>
      <c r="C374" s="82"/>
      <c r="D374" s="21"/>
      <c r="E374" s="103"/>
      <c r="F374" s="31"/>
      <c r="G374" s="31"/>
      <c r="H374" s="31"/>
      <c r="I374" s="31"/>
      <c r="J374" s="67"/>
      <c r="K374" s="31"/>
      <c r="L374" s="31"/>
      <c r="M374" s="31"/>
      <c r="N374" s="31"/>
      <c r="O374" s="31"/>
      <c r="P374" s="31"/>
      <c r="Q374" s="31"/>
      <c r="R374" s="46"/>
    </row>
    <row r="375" spans="1:21">
      <c r="A375" s="5">
        <v>14</v>
      </c>
      <c r="B375" s="5" t="s">
        <v>31</v>
      </c>
      <c r="D375" s="8"/>
      <c r="E375" s="91">
        <v>10</v>
      </c>
      <c r="F375" s="11">
        <v>7.0000000000000007E-2</v>
      </c>
      <c r="G375" s="10">
        <v>6.86</v>
      </c>
      <c r="H375" s="10">
        <v>0.09</v>
      </c>
      <c r="I375" s="4">
        <v>62</v>
      </c>
      <c r="J375" s="7"/>
      <c r="K375" s="7"/>
      <c r="L375" s="7"/>
      <c r="M375" s="7">
        <v>7.0000000000000007E-2</v>
      </c>
      <c r="N375" s="7">
        <v>0.1</v>
      </c>
      <c r="O375" s="7">
        <v>1.58</v>
      </c>
      <c r="P375" s="7">
        <v>2.2599999999999998</v>
      </c>
      <c r="Q375" s="7">
        <v>0.03</v>
      </c>
      <c r="R375" s="7">
        <v>0.01</v>
      </c>
    </row>
    <row r="376" spans="1:21">
      <c r="A376" s="11">
        <v>71</v>
      </c>
      <c r="B376" t="s">
        <v>240</v>
      </c>
      <c r="D376" s="8"/>
      <c r="E376" s="91">
        <v>100</v>
      </c>
      <c r="F376" s="11">
        <v>1.1000000000000001</v>
      </c>
      <c r="G376" s="11">
        <v>0.2</v>
      </c>
      <c r="H376" s="11">
        <v>3.8</v>
      </c>
      <c r="I376" s="5">
        <v>21</v>
      </c>
      <c r="J376" s="8"/>
      <c r="K376" s="8">
        <v>0.06</v>
      </c>
      <c r="L376" s="8">
        <v>25</v>
      </c>
      <c r="M376" s="8">
        <v>0.03</v>
      </c>
      <c r="N376" s="8">
        <v>0.1</v>
      </c>
      <c r="O376" s="8">
        <v>14</v>
      </c>
      <c r="P376" s="8">
        <v>26</v>
      </c>
      <c r="Q376" s="8">
        <v>20</v>
      </c>
      <c r="R376" s="8">
        <v>0.9</v>
      </c>
    </row>
    <row r="377" spans="1:21">
      <c r="A377" s="11">
        <v>261</v>
      </c>
      <c r="B377" t="s">
        <v>141</v>
      </c>
      <c r="D377" s="8"/>
      <c r="E377" s="91" t="s">
        <v>256</v>
      </c>
      <c r="F377" s="11">
        <v>23.6</v>
      </c>
      <c r="G377" s="11">
        <v>16.100000000000001</v>
      </c>
      <c r="H377" s="11">
        <v>15</v>
      </c>
      <c r="I377" s="5">
        <v>324</v>
      </c>
      <c r="J377" s="8"/>
      <c r="K377" s="8">
        <v>0.3</v>
      </c>
      <c r="L377" s="8">
        <v>22.2</v>
      </c>
      <c r="M377" s="8">
        <v>0.8</v>
      </c>
      <c r="N377" s="8">
        <v>1.75</v>
      </c>
      <c r="O377" s="8">
        <v>52</v>
      </c>
      <c r="P377" s="8">
        <v>418</v>
      </c>
      <c r="Q377" s="8">
        <v>30</v>
      </c>
      <c r="R377" s="8">
        <v>9</v>
      </c>
    </row>
    <row r="378" spans="1:21">
      <c r="A378" s="11"/>
      <c r="B378" t="s">
        <v>142</v>
      </c>
      <c r="D378" s="8"/>
      <c r="E378" s="91"/>
      <c r="F378" s="11"/>
      <c r="G378" s="11"/>
      <c r="H378" s="11"/>
      <c r="I378" s="5"/>
      <c r="J378" s="8"/>
      <c r="K378" s="8"/>
      <c r="L378" s="8"/>
      <c r="M378" s="8"/>
      <c r="N378" s="8"/>
      <c r="O378" s="8"/>
      <c r="P378" s="8"/>
      <c r="Q378" s="8"/>
      <c r="R378" s="8"/>
    </row>
    <row r="379" spans="1:21">
      <c r="A379" s="11">
        <v>125</v>
      </c>
      <c r="B379" s="29" t="s">
        <v>199</v>
      </c>
      <c r="E379" s="91" t="s">
        <v>252</v>
      </c>
      <c r="F379" s="11">
        <v>2.63</v>
      </c>
      <c r="G379" s="11">
        <v>5.0599999999999996</v>
      </c>
      <c r="H379" s="11">
        <v>20.440000000000001</v>
      </c>
      <c r="I379" s="5">
        <v>138</v>
      </c>
      <c r="J379" s="8"/>
      <c r="K379" s="8">
        <v>0.12</v>
      </c>
      <c r="L379" s="8">
        <v>10.99</v>
      </c>
      <c r="M379" s="8">
        <v>0.02</v>
      </c>
      <c r="N379" s="8">
        <v>0.2</v>
      </c>
      <c r="O379" s="8">
        <v>13.14</v>
      </c>
      <c r="P379" s="8">
        <v>70.8</v>
      </c>
      <c r="Q379" s="8">
        <v>27.51</v>
      </c>
      <c r="R379" s="8">
        <v>1.0900000000000001</v>
      </c>
    </row>
    <row r="380" spans="1:21">
      <c r="A380" s="11"/>
      <c r="B380" s="29" t="s">
        <v>112</v>
      </c>
      <c r="E380" s="91"/>
      <c r="F380" s="11"/>
      <c r="G380" s="11"/>
      <c r="H380" s="11"/>
      <c r="I380" s="5"/>
      <c r="J380" s="8"/>
      <c r="K380" s="8"/>
      <c r="L380" s="8"/>
      <c r="M380" s="8"/>
      <c r="N380" s="8"/>
      <c r="O380" s="8"/>
      <c r="P380" s="8"/>
      <c r="Q380" s="8"/>
      <c r="R380" s="8"/>
    </row>
    <row r="381" spans="1:21">
      <c r="A381" s="11">
        <v>386</v>
      </c>
      <c r="B381" t="s">
        <v>95</v>
      </c>
      <c r="D381" s="8"/>
      <c r="E381" s="91" t="s">
        <v>57</v>
      </c>
      <c r="F381" s="11">
        <v>2.8</v>
      </c>
      <c r="G381" s="11">
        <v>2.5</v>
      </c>
      <c r="H381" s="11">
        <v>9.1</v>
      </c>
      <c r="I381" s="5">
        <v>71</v>
      </c>
      <c r="J381" s="8"/>
      <c r="K381" s="8">
        <v>0.3</v>
      </c>
      <c r="L381" s="8">
        <v>0.02</v>
      </c>
      <c r="M381" s="8">
        <v>0.02</v>
      </c>
      <c r="N381" s="8">
        <v>0.3</v>
      </c>
      <c r="O381" s="8">
        <v>148</v>
      </c>
      <c r="P381" s="8">
        <v>150</v>
      </c>
      <c r="Q381" s="8">
        <v>1</v>
      </c>
      <c r="R381" s="8">
        <v>0.01</v>
      </c>
    </row>
    <row r="382" spans="1:21">
      <c r="A382" s="11"/>
      <c r="B382" t="s">
        <v>233</v>
      </c>
      <c r="D382" s="8"/>
      <c r="E382" s="91"/>
      <c r="F382" s="11"/>
      <c r="G382" s="11"/>
      <c r="H382" s="11"/>
      <c r="I382" s="5"/>
      <c r="J382" s="8"/>
      <c r="K382" s="8"/>
      <c r="L382" s="8"/>
      <c r="M382" s="8"/>
      <c r="N382" s="8"/>
      <c r="O382" s="8"/>
      <c r="P382" s="8"/>
      <c r="Q382" s="8"/>
      <c r="R382" s="8"/>
    </row>
    <row r="383" spans="1:21">
      <c r="A383" s="11"/>
      <c r="B383" t="s">
        <v>44</v>
      </c>
      <c r="D383" s="8"/>
      <c r="E383" s="91">
        <v>80</v>
      </c>
      <c r="F383" s="11">
        <v>9.07</v>
      </c>
      <c r="G383" s="11">
        <v>1.71</v>
      </c>
      <c r="H383" s="11">
        <v>39.47</v>
      </c>
      <c r="I383" s="5">
        <v>211</v>
      </c>
      <c r="J383" s="8"/>
      <c r="K383" s="8">
        <v>0.02</v>
      </c>
      <c r="L383" s="8">
        <v>0.5</v>
      </c>
      <c r="M383" s="8">
        <v>0.02</v>
      </c>
      <c r="N383" s="8">
        <v>0.72</v>
      </c>
      <c r="O383" s="8">
        <v>45.87</v>
      </c>
      <c r="P383" s="8">
        <v>95.7</v>
      </c>
      <c r="Q383" s="8">
        <v>25</v>
      </c>
      <c r="R383" s="8"/>
    </row>
    <row r="384" spans="1:21">
      <c r="A384" s="11"/>
      <c r="B384" s="5" t="s">
        <v>43</v>
      </c>
      <c r="C384" s="2"/>
      <c r="D384" s="8"/>
      <c r="E384" s="91">
        <v>30</v>
      </c>
      <c r="F384" s="11">
        <v>3.08</v>
      </c>
      <c r="G384" s="11">
        <v>0.56000000000000005</v>
      </c>
      <c r="H384" s="11">
        <v>14.96</v>
      </c>
      <c r="I384" s="5">
        <v>77</v>
      </c>
      <c r="J384" s="8"/>
      <c r="K384" s="8">
        <v>0.02</v>
      </c>
      <c r="L384" s="8">
        <v>0.2</v>
      </c>
      <c r="M384" s="8">
        <v>0.01</v>
      </c>
      <c r="N384" s="8">
        <v>0.42</v>
      </c>
      <c r="O384" s="8">
        <v>13.2</v>
      </c>
      <c r="P384" s="8">
        <v>27.6</v>
      </c>
      <c r="Q384" s="8">
        <v>4</v>
      </c>
      <c r="R384" s="8"/>
    </row>
    <row r="385" spans="1:18" ht="14.25" customHeight="1">
      <c r="A385" s="47"/>
      <c r="B385" s="31" t="s">
        <v>138</v>
      </c>
      <c r="C385" s="31"/>
      <c r="D385" s="46"/>
      <c r="E385" s="104"/>
      <c r="F385" s="46">
        <f>F375+F376+F377+F379+F381+F383+F384</f>
        <v>42.35</v>
      </c>
      <c r="G385" s="47">
        <f>G375+G376+G377+G379+G381+G383+G384</f>
        <v>32.99</v>
      </c>
      <c r="H385" s="46">
        <f>H384+H383+H381+H379+H377+H376+H375</f>
        <v>102.86</v>
      </c>
      <c r="I385" s="48">
        <f>I384+I383+I381+I379+I377+I376+I375</f>
        <v>904</v>
      </c>
      <c r="J385" s="46"/>
      <c r="K385" s="47">
        <f>K384+K383+K381+K379+K377+K376</f>
        <v>0.82000000000000006</v>
      </c>
      <c r="L385" s="46">
        <f>L384+L383+L381+L379+L377+L376</f>
        <v>58.91</v>
      </c>
      <c r="M385" s="46">
        <f>M384+M383+M381+M379+M377+M376+M375</f>
        <v>0.9700000000000002</v>
      </c>
      <c r="N385" s="46">
        <f>N384+N383+N381+N379+N377+N376+N375</f>
        <v>3.59</v>
      </c>
      <c r="O385" s="46">
        <f>O384+O383+O381+O379+O377+O376+O375</f>
        <v>287.78999999999996</v>
      </c>
      <c r="P385" s="46">
        <f>P384+P383+P381+P379+P377+P376+P375</f>
        <v>790.36</v>
      </c>
      <c r="Q385" s="46">
        <f>Q384+Q383+Q381+Q379+Q377+Q376+Q375</f>
        <v>107.54</v>
      </c>
      <c r="R385" s="46">
        <f>R381+R379+R377+R376+R375</f>
        <v>11.01</v>
      </c>
    </row>
    <row r="386" spans="1:18" hidden="1">
      <c r="A386" s="10"/>
      <c r="B386" s="20" t="s">
        <v>58</v>
      </c>
      <c r="C386" s="20"/>
      <c r="D386" s="20"/>
      <c r="E386" s="105"/>
      <c r="F386" s="10"/>
      <c r="G386" s="10"/>
      <c r="H386" s="10"/>
      <c r="J386" s="7"/>
      <c r="K386" s="10"/>
      <c r="L386" s="10"/>
      <c r="M386" s="10"/>
      <c r="N386" s="10"/>
      <c r="O386" s="10"/>
      <c r="P386" s="10"/>
      <c r="Q386" s="10"/>
      <c r="R386" s="7"/>
    </row>
    <row r="387" spans="1:18" hidden="1">
      <c r="A387" s="11">
        <v>386</v>
      </c>
      <c r="B387" s="29" t="s">
        <v>95</v>
      </c>
      <c r="D387" s="8"/>
      <c r="E387" s="106" t="s">
        <v>57</v>
      </c>
      <c r="F387" s="11">
        <v>2.8</v>
      </c>
      <c r="G387" s="11">
        <v>2.5</v>
      </c>
      <c r="H387" s="11">
        <v>9.1</v>
      </c>
      <c r="I387">
        <v>71</v>
      </c>
      <c r="J387" s="8"/>
      <c r="K387" s="11">
        <v>0.3</v>
      </c>
      <c r="L387" s="11">
        <v>0.02</v>
      </c>
      <c r="M387" s="11">
        <v>0.02</v>
      </c>
      <c r="N387" s="11">
        <v>0.3</v>
      </c>
      <c r="O387" s="11">
        <v>148</v>
      </c>
      <c r="P387" s="11">
        <v>150</v>
      </c>
      <c r="Q387" s="11">
        <v>1</v>
      </c>
      <c r="R387" s="8">
        <v>0.01</v>
      </c>
    </row>
    <row r="388" spans="1:18" hidden="1">
      <c r="A388" s="12"/>
      <c r="B388" s="77" t="s">
        <v>96</v>
      </c>
      <c r="C388" s="36"/>
      <c r="D388" s="9"/>
      <c r="E388" s="107"/>
      <c r="F388" s="71"/>
      <c r="G388" s="76"/>
      <c r="H388" s="76"/>
      <c r="I388" s="45"/>
      <c r="J388" s="75"/>
      <c r="K388" s="76"/>
      <c r="L388" s="76"/>
      <c r="M388" s="76"/>
      <c r="N388" s="76"/>
      <c r="O388" s="76"/>
      <c r="P388" s="76"/>
      <c r="Q388" s="76"/>
      <c r="R388" s="76"/>
    </row>
    <row r="389" spans="1:18" hidden="1">
      <c r="A389" s="16"/>
      <c r="C389" s="1" t="s">
        <v>60</v>
      </c>
      <c r="E389" s="107"/>
      <c r="F389" s="71">
        <v>2.8</v>
      </c>
      <c r="G389" s="72">
        <v>2.5</v>
      </c>
      <c r="H389" s="72">
        <v>9.1</v>
      </c>
      <c r="I389" s="73">
        <v>71</v>
      </c>
      <c r="J389" s="74"/>
      <c r="K389" s="72">
        <v>0.3</v>
      </c>
      <c r="L389" s="72">
        <v>0.02</v>
      </c>
      <c r="M389" s="72">
        <v>0.02</v>
      </c>
      <c r="N389" s="72">
        <v>0.3</v>
      </c>
      <c r="O389" s="72">
        <v>148</v>
      </c>
      <c r="P389" s="72">
        <v>150</v>
      </c>
      <c r="Q389" s="72">
        <v>1</v>
      </c>
      <c r="R389" s="75">
        <v>0.01</v>
      </c>
    </row>
    <row r="390" spans="1:18">
      <c r="A390" s="13"/>
      <c r="B390" s="31" t="s">
        <v>143</v>
      </c>
      <c r="C390" s="14"/>
      <c r="D390" s="14"/>
      <c r="E390" s="15"/>
      <c r="F390" s="47">
        <f>F385+F373+F369+F359+F354</f>
        <v>127.74000000000001</v>
      </c>
      <c r="G390" s="47">
        <f>G385+G373+G369+G359+G354</f>
        <v>124.88</v>
      </c>
      <c r="H390" s="47">
        <f>H385+H373+H369+H359+H354</f>
        <v>592.12</v>
      </c>
      <c r="I390" s="31">
        <f>I385+I373+I369+I359+I354</f>
        <v>3993</v>
      </c>
      <c r="J390" s="46"/>
      <c r="K390" s="47">
        <f t="shared" ref="K390:R390" si="27">K385+K373+K369+K359+K354</f>
        <v>2</v>
      </c>
      <c r="L390" s="47">
        <f t="shared" si="27"/>
        <v>126.4</v>
      </c>
      <c r="M390" s="47">
        <f t="shared" si="27"/>
        <v>1.5500000000000003</v>
      </c>
      <c r="N390" s="47">
        <f t="shared" si="27"/>
        <v>14.64</v>
      </c>
      <c r="O390" s="47">
        <f t="shared" si="27"/>
        <v>1407.97</v>
      </c>
      <c r="P390" s="47">
        <f t="shared" si="27"/>
        <v>2092.2799999999997</v>
      </c>
      <c r="Q390" s="47">
        <f t="shared" si="27"/>
        <v>322.54000000000002</v>
      </c>
      <c r="R390" s="46">
        <f t="shared" si="27"/>
        <v>20.55</v>
      </c>
    </row>
    <row r="392" spans="1:18">
      <c r="K392" s="1" t="s">
        <v>144</v>
      </c>
    </row>
    <row r="393" spans="1:18">
      <c r="A393" s="10" t="s">
        <v>9</v>
      </c>
      <c r="B393" s="3" t="s">
        <v>10</v>
      </c>
      <c r="C393" s="3"/>
      <c r="D393" s="7"/>
      <c r="E393" s="10" t="s">
        <v>12</v>
      </c>
      <c r="F393" s="13" t="s">
        <v>17</v>
      </c>
      <c r="G393" s="14"/>
      <c r="H393" s="15"/>
      <c r="I393" s="3" t="s">
        <v>18</v>
      </c>
      <c r="J393" s="7"/>
      <c r="K393" s="3"/>
      <c r="L393" s="3" t="s">
        <v>20</v>
      </c>
      <c r="M393" s="3"/>
      <c r="N393" s="15"/>
      <c r="O393" s="14" t="s">
        <v>25</v>
      </c>
      <c r="P393" s="3"/>
      <c r="Q393" s="3"/>
      <c r="R393" s="7"/>
    </row>
    <row r="394" spans="1:18">
      <c r="A394" s="8"/>
      <c r="B394" s="2" t="s">
        <v>11</v>
      </c>
      <c r="C394" s="2"/>
      <c r="D394" s="8"/>
      <c r="E394" s="11" t="s">
        <v>13</v>
      </c>
      <c r="F394" s="11" t="s">
        <v>14</v>
      </c>
      <c r="G394" s="11" t="s">
        <v>15</v>
      </c>
      <c r="H394" s="11" t="s">
        <v>16</v>
      </c>
      <c r="I394" s="17" t="s">
        <v>19</v>
      </c>
      <c r="J394" s="8"/>
      <c r="K394" s="16" t="s">
        <v>21</v>
      </c>
      <c r="L394" s="16" t="s">
        <v>22</v>
      </c>
      <c r="M394" s="16" t="s">
        <v>23</v>
      </c>
      <c r="N394" s="15" t="s">
        <v>24</v>
      </c>
      <c r="O394" s="17" t="s">
        <v>26</v>
      </c>
      <c r="P394" s="19" t="s">
        <v>27</v>
      </c>
      <c r="Q394" s="19" t="s">
        <v>28</v>
      </c>
      <c r="R394" s="15" t="s">
        <v>29</v>
      </c>
    </row>
    <row r="395" spans="1:18">
      <c r="A395" s="16">
        <v>1</v>
      </c>
      <c r="B395" s="14"/>
      <c r="C395" s="14">
        <v>2</v>
      </c>
      <c r="D395" s="15"/>
      <c r="E395" s="16">
        <v>3</v>
      </c>
      <c r="F395" s="16">
        <v>4</v>
      </c>
      <c r="G395" s="16">
        <v>5</v>
      </c>
      <c r="H395" s="16">
        <v>6</v>
      </c>
      <c r="I395" s="13">
        <v>7</v>
      </c>
      <c r="J395" s="15"/>
      <c r="K395" s="16">
        <v>8</v>
      </c>
      <c r="L395" s="16">
        <v>9</v>
      </c>
      <c r="M395" s="16">
        <v>10</v>
      </c>
      <c r="N395" s="15">
        <v>11</v>
      </c>
      <c r="O395" s="16">
        <v>12</v>
      </c>
      <c r="P395" s="16">
        <v>13</v>
      </c>
      <c r="Q395" s="16">
        <v>14</v>
      </c>
      <c r="R395" s="9">
        <v>15</v>
      </c>
    </row>
    <row r="396" spans="1:18">
      <c r="A396" s="22"/>
      <c r="B396" s="20"/>
      <c r="C396" s="20" t="s">
        <v>30</v>
      </c>
      <c r="D396" s="21"/>
      <c r="E396" s="10"/>
      <c r="F396" s="10"/>
      <c r="G396" s="10"/>
      <c r="I396" s="4"/>
      <c r="K396" s="10"/>
      <c r="M396" s="10"/>
      <c r="O396" s="10"/>
      <c r="P396" s="7"/>
      <c r="Q396" s="7"/>
      <c r="R396" s="10"/>
    </row>
    <row r="397" spans="1:18">
      <c r="A397" s="23">
        <v>14</v>
      </c>
      <c r="B397" t="s">
        <v>31</v>
      </c>
      <c r="D397" s="8"/>
      <c r="E397" s="11">
        <v>10</v>
      </c>
      <c r="F397" s="11">
        <v>7.0000000000000007E-2</v>
      </c>
      <c r="G397" s="28">
        <v>6.86</v>
      </c>
      <c r="H397" s="5">
        <v>0.09</v>
      </c>
      <c r="I397" s="5">
        <v>62</v>
      </c>
      <c r="K397" s="11"/>
      <c r="L397" s="2"/>
      <c r="M397" s="43">
        <v>7.0000000000000007E-2</v>
      </c>
      <c r="N397">
        <v>0.1</v>
      </c>
      <c r="O397" s="11">
        <v>1.58</v>
      </c>
      <c r="P397" s="8">
        <v>2.2599999999999998</v>
      </c>
      <c r="Q397" s="11">
        <v>0.03</v>
      </c>
      <c r="R397" s="8">
        <v>0.01</v>
      </c>
    </row>
    <row r="398" spans="1:18">
      <c r="A398" s="24">
        <v>340</v>
      </c>
      <c r="B398" t="s">
        <v>63</v>
      </c>
      <c r="D398" s="8"/>
      <c r="E398" s="11" t="s">
        <v>187</v>
      </c>
      <c r="F398" s="11">
        <v>10.38</v>
      </c>
      <c r="G398" s="11">
        <v>12.37</v>
      </c>
      <c r="H398" s="5">
        <v>1.84</v>
      </c>
      <c r="I398" s="5">
        <v>160</v>
      </c>
      <c r="K398" s="11">
        <v>0.3</v>
      </c>
      <c r="L398" s="8">
        <v>0.1</v>
      </c>
      <c r="M398" s="11">
        <v>0.02</v>
      </c>
      <c r="N398" s="29">
        <v>0.4</v>
      </c>
      <c r="O398" s="11">
        <v>45</v>
      </c>
      <c r="P398" s="8">
        <v>60</v>
      </c>
      <c r="Q398" s="11">
        <v>0.02</v>
      </c>
      <c r="R398" s="8">
        <v>0.04</v>
      </c>
    </row>
    <row r="399" spans="1:18">
      <c r="A399" s="8">
        <v>204</v>
      </c>
      <c r="B399" t="s">
        <v>279</v>
      </c>
      <c r="D399" s="8"/>
      <c r="E399" s="11" t="s">
        <v>259</v>
      </c>
      <c r="F399" s="11">
        <v>12.44</v>
      </c>
      <c r="G399" s="11">
        <v>12.64</v>
      </c>
      <c r="H399" s="5">
        <v>33.28</v>
      </c>
      <c r="I399" s="5">
        <v>297</v>
      </c>
      <c r="K399" s="11">
        <v>0.01</v>
      </c>
      <c r="L399" s="8">
        <v>0.34</v>
      </c>
      <c r="M399" s="11">
        <v>7.0000000000000007E-2</v>
      </c>
      <c r="N399" s="29">
        <v>1.2</v>
      </c>
      <c r="O399" s="11">
        <v>277.64999999999998</v>
      </c>
      <c r="P399" s="8">
        <v>142.25</v>
      </c>
      <c r="Q399" s="11">
        <v>0.03</v>
      </c>
      <c r="R399" s="8">
        <v>0.01</v>
      </c>
    </row>
    <row r="400" spans="1:18">
      <c r="A400" s="27">
        <v>378</v>
      </c>
      <c r="B400" t="s">
        <v>35</v>
      </c>
      <c r="D400" s="8"/>
      <c r="E400" s="11" t="s">
        <v>37</v>
      </c>
      <c r="F400" s="11">
        <v>0.19</v>
      </c>
      <c r="G400" s="11"/>
      <c r="H400" s="5">
        <v>13.62</v>
      </c>
      <c r="I400" s="5">
        <v>55</v>
      </c>
      <c r="K400" s="11"/>
      <c r="L400" s="8"/>
      <c r="M400" s="11"/>
      <c r="O400" s="11">
        <v>0.26</v>
      </c>
      <c r="P400" s="8"/>
      <c r="Q400" s="11"/>
      <c r="R400" s="8"/>
    </row>
    <row r="401" spans="1:20">
      <c r="A401" s="26"/>
      <c r="B401" t="s">
        <v>36</v>
      </c>
      <c r="D401" s="9"/>
      <c r="E401" s="11">
        <v>90</v>
      </c>
      <c r="F401" s="11">
        <v>10.199999999999999</v>
      </c>
      <c r="G401" s="11">
        <v>1.92</v>
      </c>
      <c r="H401" s="5">
        <v>44.4</v>
      </c>
      <c r="I401" s="6">
        <v>237</v>
      </c>
      <c r="K401" s="11">
        <v>0.02</v>
      </c>
      <c r="L401" s="8">
        <v>0.6</v>
      </c>
      <c r="M401" s="11">
        <v>0.03</v>
      </c>
      <c r="N401" s="12">
        <v>0.8</v>
      </c>
      <c r="O401" s="8">
        <v>51.6</v>
      </c>
      <c r="P401" s="8">
        <v>100.08</v>
      </c>
      <c r="Q401" s="12">
        <v>30</v>
      </c>
      <c r="R401" s="12"/>
    </row>
    <row r="402" spans="1:20">
      <c r="A402" s="13"/>
      <c r="B402" s="31" t="s">
        <v>38</v>
      </c>
      <c r="C402" s="31"/>
      <c r="D402" s="15"/>
      <c r="E402" s="16"/>
      <c r="F402" s="47">
        <f>F397+F398+F399+F400+F401</f>
        <v>33.28</v>
      </c>
      <c r="G402" s="47">
        <f>G397+G398+G399+G401</f>
        <v>33.79</v>
      </c>
      <c r="H402" s="47">
        <f>H397+H398+H399+H400+H401</f>
        <v>93.22999999999999</v>
      </c>
      <c r="I402" s="48">
        <f>I397+I398+I399+I400+I401</f>
        <v>811</v>
      </c>
      <c r="J402" s="15"/>
      <c r="K402" s="47">
        <f>K397+K398+K399+K400+K401</f>
        <v>0.33</v>
      </c>
      <c r="L402" s="47">
        <f>L397+L398+L399+L400+L401</f>
        <v>1.04</v>
      </c>
      <c r="M402" s="47">
        <f>M397+M398+M399+M401</f>
        <v>0.19000000000000003</v>
      </c>
      <c r="N402" s="47">
        <f>N397+N398+N399+N400+N401</f>
        <v>2.5</v>
      </c>
      <c r="O402" s="47">
        <f>O397+O398+O399+O400+O401</f>
        <v>376.09</v>
      </c>
      <c r="P402" s="47">
        <f>P397+P398+P399+P400+P401</f>
        <v>304.58999999999997</v>
      </c>
      <c r="Q402" s="47">
        <f>Q397+Q398+Q399+Q400+Q401</f>
        <v>30.08</v>
      </c>
      <c r="R402" s="47">
        <f>R397+R398+R399+R400+R401</f>
        <v>6.0000000000000005E-2</v>
      </c>
    </row>
    <row r="403" spans="1:20">
      <c r="A403" s="10"/>
      <c r="B403" s="89" t="s">
        <v>182</v>
      </c>
      <c r="C403" s="89"/>
      <c r="D403" s="30"/>
      <c r="E403" s="10"/>
      <c r="F403" s="67"/>
      <c r="G403" s="88"/>
      <c r="H403" s="87"/>
      <c r="I403" s="67"/>
      <c r="J403" s="67"/>
      <c r="K403" s="87"/>
      <c r="L403" s="67"/>
      <c r="M403" s="87"/>
      <c r="N403" s="67"/>
      <c r="O403" s="87"/>
      <c r="P403" s="67"/>
      <c r="Q403" s="87"/>
      <c r="R403" s="87"/>
    </row>
    <row r="404" spans="1:20">
      <c r="A404" s="11">
        <v>421</v>
      </c>
      <c r="B404" t="s">
        <v>72</v>
      </c>
      <c r="D404" s="8"/>
      <c r="E404" s="11" t="s">
        <v>124</v>
      </c>
      <c r="F404" s="11">
        <v>5.13</v>
      </c>
      <c r="G404" s="11">
        <v>0.93</v>
      </c>
      <c r="H404" s="11">
        <v>24.93</v>
      </c>
      <c r="I404" s="5">
        <v>128</v>
      </c>
      <c r="J404" s="8"/>
      <c r="K404" s="8"/>
      <c r="L404" s="8"/>
      <c r="M404" s="8">
        <v>0.03</v>
      </c>
      <c r="N404" s="8">
        <v>2</v>
      </c>
      <c r="O404" s="8">
        <v>22</v>
      </c>
      <c r="P404" s="8">
        <v>100.3</v>
      </c>
      <c r="Q404" s="8">
        <v>18</v>
      </c>
      <c r="R404" s="8"/>
    </row>
    <row r="405" spans="1:20">
      <c r="A405" s="11">
        <v>385</v>
      </c>
      <c r="B405" s="85" t="s">
        <v>109</v>
      </c>
      <c r="C405" s="36"/>
      <c r="D405" s="9"/>
      <c r="E405" s="11" t="s">
        <v>49</v>
      </c>
      <c r="F405" s="12">
        <v>5.8</v>
      </c>
      <c r="G405" s="11">
        <v>6.6</v>
      </c>
      <c r="H405" s="11">
        <v>9.9</v>
      </c>
      <c r="I405" s="51">
        <v>122</v>
      </c>
      <c r="J405" s="12"/>
      <c r="K405" s="17"/>
      <c r="L405" s="12"/>
      <c r="M405" s="18"/>
      <c r="N405" s="12"/>
      <c r="O405" s="18"/>
      <c r="P405" s="12"/>
      <c r="Q405" s="18"/>
      <c r="R405" s="11"/>
      <c r="T405">
        <v>2</v>
      </c>
    </row>
    <row r="406" spans="1:20">
      <c r="A406" s="16"/>
      <c r="B406" s="31" t="s">
        <v>183</v>
      </c>
      <c r="C406" s="31"/>
      <c r="D406" s="15"/>
      <c r="E406" s="10"/>
      <c r="F406" s="47">
        <f>F404+F405</f>
        <v>10.93</v>
      </c>
      <c r="G406" s="88">
        <f>G404+G405</f>
        <v>7.5299999999999994</v>
      </c>
      <c r="H406" s="87">
        <f>H404+H405</f>
        <v>34.83</v>
      </c>
      <c r="I406" s="73">
        <f>I404+I405</f>
        <v>250</v>
      </c>
      <c r="J406" s="75"/>
      <c r="K406" s="87">
        <f t="shared" ref="K406:R406" si="28">K404+K405</f>
        <v>0</v>
      </c>
      <c r="L406" s="76">
        <f t="shared" si="28"/>
        <v>0</v>
      </c>
      <c r="M406" s="87">
        <f t="shared" si="28"/>
        <v>0.03</v>
      </c>
      <c r="N406" s="76">
        <f t="shared" si="28"/>
        <v>2</v>
      </c>
      <c r="O406" s="87">
        <f t="shared" si="28"/>
        <v>22</v>
      </c>
      <c r="P406" s="76">
        <f t="shared" si="28"/>
        <v>100.3</v>
      </c>
      <c r="Q406" s="87">
        <f t="shared" si="28"/>
        <v>18</v>
      </c>
      <c r="R406" s="87">
        <f t="shared" si="28"/>
        <v>0</v>
      </c>
    </row>
    <row r="407" spans="1:20">
      <c r="A407" s="10"/>
      <c r="B407" s="30" t="s">
        <v>39</v>
      </c>
      <c r="C407" s="30"/>
      <c r="D407" s="30"/>
      <c r="E407" s="10"/>
      <c r="F407" s="2"/>
      <c r="G407" s="4"/>
      <c r="H407" s="10"/>
      <c r="I407" s="2"/>
      <c r="J407" s="2"/>
      <c r="K407" s="10"/>
      <c r="L407" s="2"/>
      <c r="M407" s="10"/>
      <c r="N407" s="2"/>
      <c r="O407" s="10"/>
      <c r="P407" s="2"/>
      <c r="Q407" s="10"/>
      <c r="R407" s="10"/>
    </row>
    <row r="408" spans="1:20">
      <c r="A408" s="11"/>
      <c r="B408" s="29" t="s">
        <v>203</v>
      </c>
      <c r="C408" s="2"/>
      <c r="D408" s="2"/>
      <c r="E408" s="11">
        <v>40</v>
      </c>
      <c r="F408" s="29">
        <v>1.24</v>
      </c>
      <c r="G408" s="5">
        <v>0.08</v>
      </c>
      <c r="H408" s="18">
        <v>2.6</v>
      </c>
      <c r="I408" s="29">
        <v>16</v>
      </c>
      <c r="K408" s="11">
        <v>0.04</v>
      </c>
      <c r="L408">
        <v>4</v>
      </c>
      <c r="M408" s="11">
        <v>0.6</v>
      </c>
      <c r="N408" s="29">
        <v>0.76</v>
      </c>
      <c r="O408" s="18">
        <v>8</v>
      </c>
      <c r="P408" s="29"/>
      <c r="Q408" s="18"/>
      <c r="R408" s="18">
        <v>0.28000000000000003</v>
      </c>
    </row>
    <row r="409" spans="1:20">
      <c r="A409" s="11">
        <v>82</v>
      </c>
      <c r="B409" s="29" t="s">
        <v>65</v>
      </c>
      <c r="E409" s="11">
        <v>300</v>
      </c>
      <c r="F409" s="29">
        <v>2.27</v>
      </c>
      <c r="G409" s="5">
        <v>4.29</v>
      </c>
      <c r="H409" s="18">
        <v>14.5</v>
      </c>
      <c r="I409" s="29">
        <v>106</v>
      </c>
      <c r="K409" s="11">
        <v>0.04</v>
      </c>
      <c r="L409">
        <v>2.5</v>
      </c>
      <c r="M409" s="11">
        <v>0.05</v>
      </c>
      <c r="N409" s="29">
        <v>0.96</v>
      </c>
      <c r="O409" s="18">
        <v>46.99</v>
      </c>
      <c r="P409" s="29">
        <v>58.52</v>
      </c>
      <c r="Q409" s="18">
        <v>2</v>
      </c>
      <c r="R409" s="18">
        <v>0.01</v>
      </c>
    </row>
    <row r="410" spans="1:20">
      <c r="A410" s="11">
        <v>229</v>
      </c>
      <c r="B410" s="29" t="s">
        <v>272</v>
      </c>
      <c r="E410" s="11" t="s">
        <v>255</v>
      </c>
      <c r="F410" s="29">
        <v>19.239999999999998</v>
      </c>
      <c r="G410" s="5">
        <v>9.7899999999999991</v>
      </c>
      <c r="H410" s="18">
        <v>8.6999999999999993</v>
      </c>
      <c r="I410" s="29">
        <v>200</v>
      </c>
      <c r="K410" s="11">
        <v>0.06</v>
      </c>
      <c r="M410" s="11">
        <v>0.03</v>
      </c>
      <c r="O410" s="18">
        <v>48</v>
      </c>
      <c r="P410" s="29">
        <v>207</v>
      </c>
      <c r="Q410" s="18">
        <v>44</v>
      </c>
      <c r="R410" s="18">
        <v>2.9</v>
      </c>
    </row>
    <row r="411" spans="1:20">
      <c r="A411" s="11"/>
      <c r="B411" s="29" t="s">
        <v>66</v>
      </c>
      <c r="E411" s="11"/>
      <c r="G411" s="5"/>
      <c r="H411" s="11"/>
      <c r="K411" s="11"/>
      <c r="M411" s="11"/>
      <c r="O411" s="11"/>
      <c r="Q411" s="11"/>
      <c r="R411" s="11"/>
    </row>
    <row r="412" spans="1:20">
      <c r="A412" s="11">
        <v>128</v>
      </c>
      <c r="B412" s="29" t="s">
        <v>145</v>
      </c>
      <c r="E412" s="11" t="s">
        <v>252</v>
      </c>
      <c r="F412">
        <v>3.93</v>
      </c>
      <c r="G412" s="5">
        <v>5.32</v>
      </c>
      <c r="H412" s="11">
        <v>26.13</v>
      </c>
      <c r="I412">
        <v>168</v>
      </c>
      <c r="K412" s="11">
        <v>0.16</v>
      </c>
      <c r="L412">
        <v>3.56</v>
      </c>
      <c r="M412" s="11">
        <v>0.02</v>
      </c>
      <c r="N412">
        <v>0.2</v>
      </c>
      <c r="O412" s="11">
        <v>45.81</v>
      </c>
      <c r="P412">
        <v>108.24</v>
      </c>
      <c r="Q412" s="11">
        <v>37.03</v>
      </c>
      <c r="R412" s="11">
        <v>1.32</v>
      </c>
    </row>
    <row r="413" spans="1:20">
      <c r="A413" s="11">
        <v>343</v>
      </c>
      <c r="B413" s="29" t="s">
        <v>146</v>
      </c>
      <c r="E413" s="11">
        <v>200</v>
      </c>
      <c r="F413">
        <v>1.04</v>
      </c>
      <c r="G413" s="5"/>
      <c r="H413" s="11">
        <v>35.26</v>
      </c>
      <c r="I413">
        <v>120</v>
      </c>
      <c r="K413" s="11">
        <v>0.01</v>
      </c>
      <c r="L413">
        <v>0.5</v>
      </c>
      <c r="M413" s="11">
        <v>0.02</v>
      </c>
      <c r="N413">
        <v>0.4</v>
      </c>
      <c r="O413" s="11">
        <v>500.02</v>
      </c>
      <c r="P413">
        <v>20.61</v>
      </c>
      <c r="Q413" s="11">
        <v>30.02</v>
      </c>
      <c r="R413" s="11">
        <v>10.86</v>
      </c>
    </row>
    <row r="414" spans="1:20">
      <c r="A414" s="8"/>
      <c r="B414" s="29" t="s">
        <v>44</v>
      </c>
      <c r="D414" s="8"/>
      <c r="E414" s="11">
        <v>30</v>
      </c>
      <c r="F414">
        <v>3.4</v>
      </c>
      <c r="G414" s="5">
        <v>0.64</v>
      </c>
      <c r="H414" s="11">
        <v>14.8</v>
      </c>
      <c r="I414">
        <v>79</v>
      </c>
      <c r="K414" s="11">
        <v>0.02</v>
      </c>
      <c r="L414" s="29">
        <v>0.2</v>
      </c>
      <c r="M414" s="11">
        <v>0.01</v>
      </c>
      <c r="N414">
        <v>0.67</v>
      </c>
      <c r="O414" s="11">
        <v>17.2</v>
      </c>
      <c r="P414">
        <v>50.6</v>
      </c>
      <c r="Q414" s="11">
        <v>10</v>
      </c>
      <c r="R414" s="11"/>
    </row>
    <row r="415" spans="1:20">
      <c r="A415" s="50"/>
      <c r="B415" s="49" t="s">
        <v>43</v>
      </c>
      <c r="C415" s="45"/>
      <c r="D415" s="9"/>
      <c r="E415" s="51">
        <v>90</v>
      </c>
      <c r="F415" s="12">
        <v>9.24</v>
      </c>
      <c r="G415" s="36">
        <v>1.68</v>
      </c>
      <c r="H415" s="12">
        <v>44.88</v>
      </c>
      <c r="I415" s="36">
        <v>231</v>
      </c>
      <c r="J415" s="9"/>
      <c r="K415" s="36">
        <v>0.02</v>
      </c>
      <c r="L415" s="12">
        <v>0.6</v>
      </c>
      <c r="M415" s="36">
        <v>0.03</v>
      </c>
      <c r="N415" s="12">
        <v>1.26</v>
      </c>
      <c r="O415" s="36">
        <v>39.6</v>
      </c>
      <c r="P415" s="12">
        <v>130</v>
      </c>
      <c r="Q415" s="36">
        <v>12</v>
      </c>
      <c r="R415" s="12"/>
    </row>
    <row r="416" spans="1:20">
      <c r="A416" s="16"/>
      <c r="B416" s="53" t="s">
        <v>70</v>
      </c>
      <c r="C416" s="54"/>
      <c r="D416" s="38"/>
      <c r="E416" s="47"/>
      <c r="F416" s="31">
        <f>F408+F409+F410+F412+F413+F414+F415</f>
        <v>40.36</v>
      </c>
      <c r="G416" s="47">
        <f>G408+G409+G410+G412+G413+G414+G415</f>
        <v>21.8</v>
      </c>
      <c r="H416" s="47">
        <f>H408+H409+H410+H412+H413+H414+H415</f>
        <v>146.87</v>
      </c>
      <c r="I416" s="32">
        <f>I408+I409+I410+I412+I413+I414+I415</f>
        <v>920</v>
      </c>
      <c r="J416" s="15"/>
      <c r="K416" s="32">
        <f t="shared" ref="K416:R416" si="29">K408+K409+K410+K412+K413+K414+K415</f>
        <v>0.35000000000000009</v>
      </c>
      <c r="L416" s="47">
        <f t="shared" si="29"/>
        <v>11.36</v>
      </c>
      <c r="M416" s="32">
        <f t="shared" si="29"/>
        <v>0.76000000000000012</v>
      </c>
      <c r="N416" s="47">
        <f t="shared" si="29"/>
        <v>4.25</v>
      </c>
      <c r="O416" s="55">
        <f t="shared" si="29"/>
        <v>705.62</v>
      </c>
      <c r="P416" s="47">
        <f t="shared" si="29"/>
        <v>574.97</v>
      </c>
      <c r="Q416" s="56">
        <f t="shared" si="29"/>
        <v>135.05000000000001</v>
      </c>
      <c r="R416" s="47">
        <f t="shared" si="29"/>
        <v>15.37</v>
      </c>
    </row>
    <row r="417" spans="1:21">
      <c r="A417" s="11"/>
      <c r="B417" s="58" t="s">
        <v>71</v>
      </c>
      <c r="C417" s="44"/>
      <c r="D417" s="44"/>
      <c r="E417" s="11"/>
      <c r="G417" s="11"/>
      <c r="H417" s="11"/>
      <c r="I417" s="2"/>
      <c r="J417" s="8"/>
      <c r="L417" s="11"/>
      <c r="N417" s="11"/>
      <c r="P417" s="11"/>
      <c r="R417" s="11"/>
    </row>
    <row r="418" spans="1:21">
      <c r="A418" s="11"/>
      <c r="B418" s="29" t="s">
        <v>56</v>
      </c>
      <c r="C418" s="34"/>
      <c r="D418" s="34"/>
      <c r="E418" s="11" t="s">
        <v>57</v>
      </c>
      <c r="F418">
        <v>0.75</v>
      </c>
      <c r="G418" s="11"/>
      <c r="H418" s="11">
        <v>20.57</v>
      </c>
      <c r="I418" s="29">
        <v>85</v>
      </c>
      <c r="J418" s="8"/>
      <c r="K418" s="29">
        <v>0.01</v>
      </c>
      <c r="L418" s="11">
        <v>1.01</v>
      </c>
      <c r="M418" s="29">
        <v>0.01</v>
      </c>
      <c r="N418" s="11">
        <v>0.1</v>
      </c>
      <c r="O418" s="17">
        <v>11.12</v>
      </c>
      <c r="P418" s="11">
        <v>15.14</v>
      </c>
      <c r="Q418" s="18">
        <v>1.44</v>
      </c>
      <c r="R418" s="11">
        <v>0.2</v>
      </c>
    </row>
    <row r="419" spans="1:21">
      <c r="A419" s="11">
        <v>338</v>
      </c>
      <c r="B419" s="29" t="s">
        <v>229</v>
      </c>
      <c r="E419" s="11">
        <v>200</v>
      </c>
      <c r="F419">
        <v>3</v>
      </c>
      <c r="G419" s="11">
        <v>1</v>
      </c>
      <c r="H419" s="11">
        <v>42</v>
      </c>
      <c r="I419" s="2">
        <v>192</v>
      </c>
      <c r="J419" s="9"/>
      <c r="K419" s="29">
        <v>0.08</v>
      </c>
      <c r="L419" s="11">
        <v>20</v>
      </c>
      <c r="M419" s="29">
        <v>0.05</v>
      </c>
      <c r="N419" s="11">
        <v>0.8</v>
      </c>
      <c r="O419" s="17">
        <v>15</v>
      </c>
      <c r="P419" s="11">
        <v>36</v>
      </c>
      <c r="Q419" s="18">
        <v>64</v>
      </c>
      <c r="R419" s="11">
        <v>1.2</v>
      </c>
      <c r="U419">
        <v>2</v>
      </c>
    </row>
    <row r="420" spans="1:21">
      <c r="A420" s="37"/>
      <c r="B420" s="53" t="s">
        <v>74</v>
      </c>
      <c r="C420" s="38"/>
      <c r="D420" s="39"/>
      <c r="E420" s="31"/>
      <c r="F420" s="46">
        <f>F418+F419</f>
        <v>3.75</v>
      </c>
      <c r="G420" s="47">
        <f>G418+G419</f>
        <v>1</v>
      </c>
      <c r="H420" s="47">
        <f>H418+H419</f>
        <v>62.57</v>
      </c>
      <c r="I420" s="31">
        <f>I418+I419</f>
        <v>277</v>
      </c>
      <c r="J420" s="15"/>
      <c r="K420" s="47">
        <f t="shared" ref="K420:R420" si="30">K418+K419</f>
        <v>0.09</v>
      </c>
      <c r="L420" s="47">
        <f t="shared" si="30"/>
        <v>21.01</v>
      </c>
      <c r="M420" s="47">
        <f t="shared" si="30"/>
        <v>6.0000000000000005E-2</v>
      </c>
      <c r="N420" s="47">
        <f t="shared" si="30"/>
        <v>0.9</v>
      </c>
      <c r="O420" s="47">
        <f t="shared" si="30"/>
        <v>26.119999999999997</v>
      </c>
      <c r="P420" s="47">
        <f t="shared" si="30"/>
        <v>51.14</v>
      </c>
      <c r="Q420" s="47">
        <f t="shared" si="30"/>
        <v>65.44</v>
      </c>
      <c r="R420" s="46">
        <f t="shared" si="30"/>
        <v>1.4</v>
      </c>
    </row>
    <row r="421" spans="1:21">
      <c r="A421" s="10"/>
      <c r="B421" s="30"/>
      <c r="C421" s="60" t="s">
        <v>75</v>
      </c>
      <c r="D421" s="21"/>
      <c r="E421" s="10"/>
      <c r="F421" s="10"/>
      <c r="G421" s="10"/>
      <c r="H421" s="10"/>
      <c r="I421" s="4"/>
      <c r="J421" s="7"/>
      <c r="K421" s="7"/>
      <c r="L421" s="7"/>
      <c r="M421" s="7"/>
      <c r="N421" s="7"/>
      <c r="O421" s="7"/>
      <c r="P421" s="7"/>
      <c r="Q421" s="7"/>
      <c r="R421" s="7"/>
    </row>
    <row r="422" spans="1:21">
      <c r="A422" s="11">
        <v>14</v>
      </c>
      <c r="B422" t="s">
        <v>76</v>
      </c>
      <c r="D422" s="8"/>
      <c r="E422" s="11">
        <v>10</v>
      </c>
      <c r="F422" s="11">
        <v>7.0000000000000007E-2</v>
      </c>
      <c r="G422" s="11">
        <v>6.86</v>
      </c>
      <c r="H422" s="11">
        <v>0.09</v>
      </c>
      <c r="I422" s="5">
        <v>62</v>
      </c>
      <c r="J422" s="8"/>
      <c r="K422" s="8"/>
      <c r="L422" s="8"/>
      <c r="M422" s="8">
        <v>7.0000000000000007E-2</v>
      </c>
      <c r="N422" s="8">
        <v>0.1</v>
      </c>
      <c r="O422" s="8">
        <v>1.58</v>
      </c>
      <c r="P422" s="8">
        <v>2.2599999999999998</v>
      </c>
      <c r="Q422" s="8">
        <v>0.03</v>
      </c>
      <c r="R422" s="8">
        <v>0.01</v>
      </c>
    </row>
    <row r="423" spans="1:21">
      <c r="A423" s="11">
        <v>71</v>
      </c>
      <c r="B423" t="s">
        <v>242</v>
      </c>
      <c r="D423" s="8"/>
      <c r="E423" s="11">
        <v>100</v>
      </c>
      <c r="F423" s="11">
        <v>0.8</v>
      </c>
      <c r="G423" s="11">
        <v>0.1</v>
      </c>
      <c r="H423" s="11">
        <v>2.6</v>
      </c>
      <c r="I423" s="5">
        <v>11</v>
      </c>
      <c r="J423" s="8"/>
      <c r="K423" s="8">
        <v>0.03</v>
      </c>
      <c r="L423" s="8">
        <v>10</v>
      </c>
      <c r="M423" s="8">
        <v>0.02</v>
      </c>
      <c r="N423" s="8">
        <v>0.01</v>
      </c>
      <c r="O423" s="8">
        <v>23</v>
      </c>
      <c r="P423" s="8">
        <v>42</v>
      </c>
      <c r="Q423" s="8">
        <v>14</v>
      </c>
      <c r="R423" s="8">
        <v>0.6</v>
      </c>
    </row>
    <row r="424" spans="1:21">
      <c r="A424" s="11">
        <v>294</v>
      </c>
      <c r="B424" t="s">
        <v>147</v>
      </c>
      <c r="D424" s="8"/>
      <c r="E424" s="11">
        <v>80</v>
      </c>
      <c r="F424" s="11">
        <v>13.61</v>
      </c>
      <c r="G424" s="11">
        <v>18.829999999999998</v>
      </c>
      <c r="H424" s="11">
        <v>5.75</v>
      </c>
      <c r="I424" s="5">
        <v>247</v>
      </c>
      <c r="J424" s="8"/>
      <c r="K424" s="8">
        <v>7.0000000000000007E-2</v>
      </c>
      <c r="L424" s="8"/>
      <c r="M424" s="8">
        <v>0.02</v>
      </c>
      <c r="N424" s="8">
        <v>1.8</v>
      </c>
      <c r="O424" s="8">
        <v>14.68</v>
      </c>
      <c r="P424" s="8">
        <v>134.19</v>
      </c>
      <c r="Q424" s="8">
        <v>22.29</v>
      </c>
      <c r="R424" s="8">
        <v>1.5</v>
      </c>
    </row>
    <row r="425" spans="1:21">
      <c r="A425" s="11" t="s">
        <v>33</v>
      </c>
      <c r="B425" t="s">
        <v>196</v>
      </c>
      <c r="D425" s="8"/>
      <c r="E425" s="11" t="s">
        <v>252</v>
      </c>
      <c r="F425" s="11">
        <v>11.26</v>
      </c>
      <c r="G425" s="11">
        <v>7.32</v>
      </c>
      <c r="H425" s="11">
        <v>53.56</v>
      </c>
      <c r="I425" s="5">
        <v>325</v>
      </c>
      <c r="J425" s="8"/>
      <c r="K425" s="8">
        <v>0.3</v>
      </c>
      <c r="L425" s="8"/>
      <c r="M425" s="8">
        <v>0.03</v>
      </c>
      <c r="N425" s="8"/>
      <c r="O425" s="8">
        <v>17.71</v>
      </c>
      <c r="P425" s="8">
        <v>246.94</v>
      </c>
      <c r="Q425" s="8">
        <v>4.74</v>
      </c>
      <c r="R425" s="8">
        <v>0.02</v>
      </c>
    </row>
    <row r="426" spans="1:21">
      <c r="A426" s="11"/>
      <c r="B426" t="s">
        <v>204</v>
      </c>
      <c r="D426" s="8"/>
      <c r="E426" s="11"/>
      <c r="F426" s="11"/>
      <c r="G426" s="11"/>
      <c r="H426" s="11"/>
      <c r="I426" s="5"/>
      <c r="J426" s="8"/>
      <c r="K426" s="8"/>
      <c r="L426" s="8"/>
      <c r="M426" s="8"/>
      <c r="N426" s="8"/>
      <c r="O426" s="8"/>
      <c r="P426" s="8"/>
      <c r="Q426" s="8"/>
      <c r="R426" s="8"/>
    </row>
    <row r="427" spans="1:21">
      <c r="A427" s="11">
        <v>386</v>
      </c>
      <c r="B427" s="5" t="s">
        <v>230</v>
      </c>
      <c r="C427" s="2"/>
      <c r="D427" s="8"/>
      <c r="E427" s="11" t="s">
        <v>57</v>
      </c>
      <c r="F427" s="11">
        <v>2.8</v>
      </c>
      <c r="G427" s="11">
        <v>2.5</v>
      </c>
      <c r="H427" s="11">
        <v>3.6</v>
      </c>
      <c r="I427" s="5">
        <v>50</v>
      </c>
      <c r="J427" s="8"/>
      <c r="K427" s="8">
        <v>0.3</v>
      </c>
      <c r="L427" s="8">
        <v>0.01</v>
      </c>
      <c r="M427" s="8">
        <v>0.02</v>
      </c>
      <c r="N427" s="8">
        <v>0.3</v>
      </c>
      <c r="O427" s="8">
        <v>148</v>
      </c>
      <c r="P427" s="8">
        <v>180</v>
      </c>
      <c r="Q427" s="8">
        <v>1</v>
      </c>
      <c r="R427" s="8">
        <v>0.01</v>
      </c>
    </row>
    <row r="428" spans="1:21">
      <c r="A428" s="11"/>
      <c r="B428" s="2" t="s">
        <v>44</v>
      </c>
      <c r="C428" s="2"/>
      <c r="D428" s="8"/>
      <c r="E428" s="11">
        <v>80</v>
      </c>
      <c r="F428" s="8">
        <v>9.07</v>
      </c>
      <c r="G428" s="11">
        <v>1.71</v>
      </c>
      <c r="H428" s="8">
        <v>39.47</v>
      </c>
      <c r="I428" s="5">
        <v>211</v>
      </c>
      <c r="J428" s="8"/>
      <c r="K428" s="11">
        <v>0.02</v>
      </c>
      <c r="L428" s="8">
        <v>0.5</v>
      </c>
      <c r="M428" s="8">
        <v>0.02</v>
      </c>
      <c r="N428" s="8">
        <v>0.72</v>
      </c>
      <c r="O428" s="8">
        <v>45.87</v>
      </c>
      <c r="P428" s="8">
        <v>95.7</v>
      </c>
      <c r="Q428" s="8">
        <v>25</v>
      </c>
      <c r="R428" s="8"/>
    </row>
    <row r="429" spans="1:21">
      <c r="A429" s="8"/>
      <c r="B429" s="57" t="s">
        <v>81</v>
      </c>
      <c r="C429" s="57"/>
      <c r="D429" s="8"/>
      <c r="E429" s="11">
        <v>30</v>
      </c>
      <c r="F429" s="11">
        <v>3.08</v>
      </c>
      <c r="G429" s="11">
        <v>0.56000000000000005</v>
      </c>
      <c r="H429" s="5">
        <v>14.96</v>
      </c>
      <c r="I429" s="29">
        <v>77</v>
      </c>
      <c r="J429" s="8"/>
      <c r="K429" s="11">
        <v>0.02</v>
      </c>
      <c r="L429" s="11">
        <v>0.2</v>
      </c>
      <c r="M429" s="11">
        <v>0.01</v>
      </c>
      <c r="N429" s="11">
        <v>0.42</v>
      </c>
      <c r="O429" s="11">
        <v>13.2</v>
      </c>
      <c r="P429" s="11">
        <v>27.6</v>
      </c>
      <c r="Q429" s="11">
        <v>4</v>
      </c>
      <c r="R429" s="11"/>
    </row>
    <row r="430" spans="1:21">
      <c r="A430" s="10"/>
      <c r="B430" s="63" t="s">
        <v>82</v>
      </c>
      <c r="C430" s="14"/>
      <c r="D430" s="15"/>
      <c r="E430" s="15"/>
      <c r="F430" s="47">
        <f>F422+F423+F424+F425+F427+F428+F429</f>
        <v>40.69</v>
      </c>
      <c r="G430" s="47">
        <f>G422+G423+G424+G425+G427+G428+G429</f>
        <v>37.880000000000003</v>
      </c>
      <c r="H430" s="47">
        <f>H422+H423+H424+H425+H427+H428+H429</f>
        <v>120.03</v>
      </c>
      <c r="I430" s="70">
        <f>I422+I423+I424+I425+I427+I428+I429</f>
        <v>983</v>
      </c>
      <c r="J430" s="15"/>
      <c r="K430" s="47">
        <f t="shared" ref="K430:R430" si="31">K422+K423+K424+K425+K427+K428+K429</f>
        <v>0.74</v>
      </c>
      <c r="L430" s="47">
        <f t="shared" si="31"/>
        <v>10.709999999999999</v>
      </c>
      <c r="M430" s="47">
        <f t="shared" si="31"/>
        <v>0.19</v>
      </c>
      <c r="N430" s="47">
        <f t="shared" si="31"/>
        <v>3.3499999999999996</v>
      </c>
      <c r="O430" s="47">
        <f t="shared" si="31"/>
        <v>264.04000000000002</v>
      </c>
      <c r="P430" s="47">
        <f t="shared" si="31"/>
        <v>728.69</v>
      </c>
      <c r="Q430" s="47">
        <f t="shared" si="31"/>
        <v>71.06</v>
      </c>
      <c r="R430" s="46">
        <f t="shared" si="31"/>
        <v>2.1399999999999997</v>
      </c>
    </row>
    <row r="431" spans="1:21" hidden="1">
      <c r="A431" s="11"/>
      <c r="B431" s="65" t="s">
        <v>83</v>
      </c>
      <c r="C431" s="64"/>
      <c r="D431" s="66"/>
      <c r="E431" s="7"/>
      <c r="F431" s="62"/>
      <c r="G431" s="10"/>
      <c r="H431" s="10"/>
      <c r="I431" s="4"/>
      <c r="J431" s="7"/>
      <c r="K431" s="10"/>
      <c r="L431" s="10"/>
      <c r="M431" s="10"/>
      <c r="N431" s="10"/>
      <c r="O431" s="10"/>
      <c r="P431" s="10"/>
      <c r="Q431" s="10"/>
      <c r="R431" s="10"/>
    </row>
    <row r="432" spans="1:21" hidden="1">
      <c r="A432" s="11">
        <v>386</v>
      </c>
      <c r="B432" s="29" t="s">
        <v>148</v>
      </c>
      <c r="D432" s="8"/>
      <c r="E432" s="8" t="s">
        <v>57</v>
      </c>
      <c r="F432" s="11">
        <v>2.8</v>
      </c>
      <c r="G432" s="11">
        <v>2.5</v>
      </c>
      <c r="H432" s="11">
        <v>3.6</v>
      </c>
      <c r="I432">
        <v>50</v>
      </c>
      <c r="J432" s="8"/>
      <c r="K432" s="11">
        <v>0.3</v>
      </c>
      <c r="L432" s="11">
        <v>0.01</v>
      </c>
      <c r="M432" s="11">
        <v>0.02</v>
      </c>
      <c r="N432" s="11">
        <v>0.3</v>
      </c>
      <c r="O432" s="11">
        <v>148</v>
      </c>
      <c r="P432" s="11">
        <v>180</v>
      </c>
      <c r="Q432" s="11">
        <v>1</v>
      </c>
      <c r="R432" s="8">
        <v>0.01</v>
      </c>
    </row>
    <row r="433" spans="1:18" ht="12.75" hidden="1" customHeight="1">
      <c r="A433" s="12"/>
      <c r="B433" s="77" t="s">
        <v>96</v>
      </c>
      <c r="C433" s="36"/>
      <c r="D433" s="9"/>
      <c r="E433" s="9"/>
      <c r="F433" s="71"/>
      <c r="G433" s="76"/>
      <c r="H433" s="76"/>
      <c r="I433" s="45"/>
      <c r="J433" s="75"/>
      <c r="K433" s="76"/>
      <c r="L433" s="76"/>
      <c r="M433" s="76"/>
      <c r="N433" s="76"/>
      <c r="O433" s="76"/>
      <c r="P433" s="76"/>
      <c r="Q433" s="76"/>
      <c r="R433" s="76"/>
    </row>
    <row r="434" spans="1:18" hidden="1">
      <c r="C434" s="1" t="s">
        <v>60</v>
      </c>
      <c r="F434" s="52">
        <v>2.8</v>
      </c>
      <c r="G434" s="72">
        <v>2.5</v>
      </c>
      <c r="H434" s="72">
        <v>3.6</v>
      </c>
      <c r="I434" s="1">
        <v>50</v>
      </c>
      <c r="J434" s="74"/>
      <c r="K434" s="72">
        <v>0.3</v>
      </c>
      <c r="L434" s="72">
        <v>0.01</v>
      </c>
      <c r="M434" s="72">
        <v>0.02</v>
      </c>
      <c r="N434" s="72">
        <v>0.3</v>
      </c>
      <c r="O434" s="72">
        <v>148</v>
      </c>
      <c r="P434" s="72">
        <v>180</v>
      </c>
      <c r="Q434" s="72">
        <v>1</v>
      </c>
      <c r="R434" s="76">
        <v>0.01</v>
      </c>
    </row>
    <row r="435" spans="1:18" ht="15" customHeight="1">
      <c r="A435" s="13"/>
      <c r="B435" s="31" t="s">
        <v>149</v>
      </c>
      <c r="C435" s="14"/>
      <c r="D435" s="14"/>
      <c r="E435" s="15"/>
      <c r="F435" s="47">
        <f>F430+F420+F416+F406+F402</f>
        <v>129.01</v>
      </c>
      <c r="G435" s="47">
        <f>G430+G420+G416+G406+G402</f>
        <v>102</v>
      </c>
      <c r="H435" s="47">
        <f>H430+H420+H416+H406+H402</f>
        <v>457.53</v>
      </c>
      <c r="I435" s="31">
        <f>I430+I420+I416+I406+I402</f>
        <v>3241</v>
      </c>
      <c r="J435" s="46"/>
      <c r="K435" s="47">
        <f t="shared" ref="K435:R435" si="32">K430+K420+K416+K406+K402</f>
        <v>1.5100000000000002</v>
      </c>
      <c r="L435" s="47">
        <f t="shared" si="32"/>
        <v>44.12</v>
      </c>
      <c r="M435" s="47">
        <f t="shared" si="32"/>
        <v>1.2300000000000002</v>
      </c>
      <c r="N435" s="47">
        <f t="shared" si="32"/>
        <v>13</v>
      </c>
      <c r="O435" s="47">
        <f t="shared" si="32"/>
        <v>1393.87</v>
      </c>
      <c r="P435" s="47">
        <f t="shared" si="32"/>
        <v>1759.69</v>
      </c>
      <c r="Q435" s="47">
        <f t="shared" si="32"/>
        <v>319.63</v>
      </c>
      <c r="R435" s="46">
        <f t="shared" si="32"/>
        <v>18.97</v>
      </c>
    </row>
    <row r="436" spans="1:18" ht="6.75" customHeight="1">
      <c r="C436" s="2"/>
    </row>
    <row r="437" spans="1:18" ht="12" customHeight="1">
      <c r="K437" s="1" t="s">
        <v>150</v>
      </c>
    </row>
    <row r="438" spans="1:18">
      <c r="A438" s="10" t="s">
        <v>9</v>
      </c>
      <c r="B438" s="3" t="s">
        <v>10</v>
      </c>
      <c r="C438" s="3"/>
      <c r="D438" s="7"/>
      <c r="E438" s="10" t="s">
        <v>12</v>
      </c>
      <c r="F438" s="13" t="s">
        <v>17</v>
      </c>
      <c r="G438" s="14"/>
      <c r="H438" s="15"/>
      <c r="I438" s="3" t="s">
        <v>18</v>
      </c>
      <c r="J438" s="7"/>
      <c r="K438" s="3"/>
      <c r="L438" s="3" t="s">
        <v>20</v>
      </c>
      <c r="M438" s="3"/>
      <c r="N438" s="15"/>
      <c r="O438" s="14" t="s">
        <v>25</v>
      </c>
      <c r="P438" s="3"/>
      <c r="Q438" s="3"/>
      <c r="R438" s="7"/>
    </row>
    <row r="439" spans="1:18">
      <c r="A439" s="8"/>
      <c r="B439" s="2" t="s">
        <v>11</v>
      </c>
      <c r="C439" s="2"/>
      <c r="D439" s="8"/>
      <c r="E439" s="11" t="s">
        <v>13</v>
      </c>
      <c r="F439" s="11" t="s">
        <v>14</v>
      </c>
      <c r="G439" s="11" t="s">
        <v>15</v>
      </c>
      <c r="H439" s="11" t="s">
        <v>16</v>
      </c>
      <c r="I439" s="17" t="s">
        <v>19</v>
      </c>
      <c r="J439" s="8"/>
      <c r="K439" s="16" t="s">
        <v>21</v>
      </c>
      <c r="L439" s="16" t="s">
        <v>22</v>
      </c>
      <c r="M439" s="16" t="s">
        <v>23</v>
      </c>
      <c r="N439" s="15" t="s">
        <v>24</v>
      </c>
      <c r="O439" s="17" t="s">
        <v>26</v>
      </c>
      <c r="P439" s="19" t="s">
        <v>27</v>
      </c>
      <c r="Q439" s="19" t="s">
        <v>28</v>
      </c>
      <c r="R439" s="15" t="s">
        <v>29</v>
      </c>
    </row>
    <row r="440" spans="1:18">
      <c r="A440" s="16">
        <v>1</v>
      </c>
      <c r="B440" s="14"/>
      <c r="C440" s="14">
        <v>2</v>
      </c>
      <c r="D440" s="15"/>
      <c r="E440" s="16">
        <v>3</v>
      </c>
      <c r="F440" s="16">
        <v>4</v>
      </c>
      <c r="G440" s="16">
        <v>5</v>
      </c>
      <c r="H440" s="16">
        <v>6</v>
      </c>
      <c r="I440" s="13">
        <v>7</v>
      </c>
      <c r="J440" s="15"/>
      <c r="K440" s="16">
        <v>8</v>
      </c>
      <c r="L440" s="16">
        <v>9</v>
      </c>
      <c r="M440" s="16">
        <v>10</v>
      </c>
      <c r="N440" s="15">
        <v>11</v>
      </c>
      <c r="O440" s="16">
        <v>12</v>
      </c>
      <c r="P440" s="16">
        <v>13</v>
      </c>
      <c r="Q440" s="16">
        <v>14</v>
      </c>
      <c r="R440" s="9">
        <v>15</v>
      </c>
    </row>
    <row r="441" spans="1:18">
      <c r="A441" s="22"/>
      <c r="B441" s="20"/>
      <c r="C441" s="20" t="s">
        <v>30</v>
      </c>
      <c r="D441" s="21"/>
      <c r="E441" s="10"/>
      <c r="F441" s="10"/>
      <c r="G441" s="10"/>
      <c r="I441" s="4"/>
      <c r="K441" s="10"/>
      <c r="M441" s="10"/>
      <c r="O441" s="10"/>
      <c r="P441" s="7"/>
      <c r="Q441" s="7"/>
      <c r="R441" s="10"/>
    </row>
    <row r="442" spans="1:18" ht="16.5" customHeight="1">
      <c r="A442" s="23">
        <v>14</v>
      </c>
      <c r="B442" t="s">
        <v>31</v>
      </c>
      <c r="D442" s="8"/>
      <c r="E442" s="11">
        <v>10</v>
      </c>
      <c r="F442" s="11">
        <v>7.0000000000000007E-2</v>
      </c>
      <c r="G442" s="28">
        <v>6.86</v>
      </c>
      <c r="H442" s="5">
        <v>0.09</v>
      </c>
      <c r="I442" s="5">
        <v>62</v>
      </c>
      <c r="K442" s="11"/>
      <c r="L442" s="2"/>
      <c r="M442" s="43">
        <v>7.0000000000000007E-2</v>
      </c>
      <c r="N442">
        <v>0.1</v>
      </c>
      <c r="O442" s="11">
        <v>1.58</v>
      </c>
      <c r="P442" s="8">
        <v>2.2599999999999998</v>
      </c>
      <c r="Q442" s="11">
        <v>0.03</v>
      </c>
      <c r="R442" s="8">
        <v>0.01</v>
      </c>
    </row>
    <row r="443" spans="1:18">
      <c r="A443" s="24">
        <v>15</v>
      </c>
      <c r="B443" t="s">
        <v>32</v>
      </c>
      <c r="D443" s="8"/>
      <c r="E443" s="11">
        <v>15</v>
      </c>
      <c r="F443" s="11">
        <v>3.9</v>
      </c>
      <c r="G443" s="11">
        <v>3.98</v>
      </c>
      <c r="H443" s="5"/>
      <c r="I443" s="5">
        <v>51</v>
      </c>
      <c r="K443" s="11"/>
      <c r="L443" s="8">
        <v>0.02</v>
      </c>
      <c r="M443" s="11">
        <v>0.05</v>
      </c>
      <c r="N443" s="29">
        <v>0.02</v>
      </c>
      <c r="O443" s="11">
        <v>105</v>
      </c>
      <c r="P443" s="8">
        <v>60</v>
      </c>
      <c r="Q443" s="11"/>
      <c r="R443" s="8"/>
    </row>
    <row r="444" spans="1:18">
      <c r="A444" s="8">
        <v>181</v>
      </c>
      <c r="B444" t="s">
        <v>103</v>
      </c>
      <c r="D444" s="8"/>
      <c r="E444" s="11" t="s">
        <v>250</v>
      </c>
      <c r="F444" s="11">
        <v>5.46</v>
      </c>
      <c r="G444" s="11">
        <v>5.47</v>
      </c>
      <c r="H444" s="5">
        <v>20.190000000000001</v>
      </c>
      <c r="I444" s="5">
        <v>152</v>
      </c>
      <c r="K444" s="11">
        <v>0.02</v>
      </c>
      <c r="L444" s="8">
        <v>0.65</v>
      </c>
      <c r="M444" s="11">
        <v>0.2</v>
      </c>
      <c r="N444" s="29">
        <v>0.15</v>
      </c>
      <c r="O444" s="11">
        <v>137.12</v>
      </c>
      <c r="P444" s="8">
        <v>138.87</v>
      </c>
      <c r="Q444" s="11">
        <v>5.68</v>
      </c>
      <c r="R444" s="8">
        <v>0.05</v>
      </c>
    </row>
    <row r="445" spans="1:18">
      <c r="A445" s="25"/>
      <c r="B445" t="s">
        <v>205</v>
      </c>
      <c r="D445" s="8"/>
      <c r="E445" s="11"/>
      <c r="F445" s="11"/>
      <c r="G445" s="11"/>
      <c r="H445" s="5"/>
      <c r="I445" s="5"/>
      <c r="K445" s="11"/>
      <c r="L445" s="8"/>
      <c r="M445" s="11"/>
      <c r="O445" s="11"/>
      <c r="P445" s="8"/>
      <c r="Q445" s="11"/>
      <c r="R445" s="8"/>
    </row>
    <row r="446" spans="1:18">
      <c r="A446" s="27">
        <v>378</v>
      </c>
      <c r="B446" t="s">
        <v>188</v>
      </c>
      <c r="D446" s="8"/>
      <c r="E446" s="11" t="s">
        <v>185</v>
      </c>
      <c r="F446" s="11">
        <v>1.41</v>
      </c>
      <c r="G446" s="11">
        <v>1.43</v>
      </c>
      <c r="H446" s="5">
        <v>15</v>
      </c>
      <c r="I446" s="5">
        <v>83</v>
      </c>
      <c r="K446" s="11">
        <v>0.01</v>
      </c>
      <c r="L446" s="8">
        <v>0.26</v>
      </c>
      <c r="M446" s="11">
        <v>0.01</v>
      </c>
      <c r="O446" s="11">
        <v>40.06</v>
      </c>
      <c r="P446" s="8">
        <v>20.149999999999999</v>
      </c>
      <c r="Q446" s="11"/>
      <c r="R446" s="8"/>
    </row>
    <row r="447" spans="1:18">
      <c r="A447" s="26"/>
      <c r="B447" t="s">
        <v>44</v>
      </c>
      <c r="D447" s="9"/>
      <c r="E447" s="11">
        <v>90</v>
      </c>
      <c r="F447" s="11">
        <v>10.199999999999999</v>
      </c>
      <c r="G447" s="11">
        <v>1.92</v>
      </c>
      <c r="H447" s="5">
        <v>44.4</v>
      </c>
      <c r="I447" s="6">
        <v>237</v>
      </c>
      <c r="K447" s="11">
        <v>0.02</v>
      </c>
      <c r="L447" s="8">
        <v>0.6</v>
      </c>
      <c r="M447" s="11">
        <v>0.03</v>
      </c>
      <c r="N447" s="12">
        <v>0.8</v>
      </c>
      <c r="O447" s="8">
        <v>51.6</v>
      </c>
      <c r="P447" s="8">
        <v>100.08</v>
      </c>
      <c r="Q447" s="12">
        <v>30</v>
      </c>
      <c r="R447" s="12"/>
    </row>
    <row r="448" spans="1:18">
      <c r="A448" s="13"/>
      <c r="B448" s="31" t="s">
        <v>38</v>
      </c>
      <c r="C448" s="31"/>
      <c r="D448" s="15"/>
      <c r="E448" s="16"/>
      <c r="F448" s="47">
        <f>F442+F443+F444+F446+F447</f>
        <v>21.04</v>
      </c>
      <c r="G448" s="47">
        <f>G442+G443+G444+G446+G447</f>
        <v>19.659999999999997</v>
      </c>
      <c r="H448" s="47">
        <f>H442+H443+H444+H446+H447</f>
        <v>79.680000000000007</v>
      </c>
      <c r="I448" s="48">
        <f>I442+I443+I444+I446+I447</f>
        <v>585</v>
      </c>
      <c r="J448" s="15"/>
      <c r="K448" s="47">
        <f>K442+K444+K443+K446+K447</f>
        <v>0.05</v>
      </c>
      <c r="L448" s="47">
        <f>L442+L443+L444+L446+L447</f>
        <v>1.53</v>
      </c>
      <c r="M448" s="47">
        <f>M447+M446+M444+M443+M442</f>
        <v>0.36000000000000004</v>
      </c>
      <c r="N448" s="47">
        <f>N447+N446+N444+N443+N442</f>
        <v>1.07</v>
      </c>
      <c r="O448" s="47">
        <f>O447+O446+O444+O442+O443</f>
        <v>335.36</v>
      </c>
      <c r="P448" s="47">
        <f>P447+P446+P444+P443+P442</f>
        <v>321.36</v>
      </c>
      <c r="Q448" s="47">
        <f>Q447+Q446+Q444+Q443+Q442</f>
        <v>35.71</v>
      </c>
      <c r="R448" s="47">
        <f>R447+R446+R444+R443+R442</f>
        <v>6.0000000000000005E-2</v>
      </c>
    </row>
    <row r="449" spans="1:21">
      <c r="A449" s="10"/>
      <c r="B449" s="89" t="s">
        <v>182</v>
      </c>
      <c r="C449" s="89"/>
      <c r="D449" s="30"/>
      <c r="E449" s="10"/>
      <c r="F449" s="67"/>
      <c r="G449" s="88"/>
      <c r="H449" s="87"/>
      <c r="I449" s="67"/>
      <c r="J449" s="67"/>
      <c r="K449" s="87"/>
      <c r="L449" s="67"/>
      <c r="M449" s="87"/>
      <c r="N449" s="67"/>
      <c r="O449" s="87"/>
      <c r="P449" s="67"/>
      <c r="Q449" s="87"/>
      <c r="R449" s="87"/>
    </row>
    <row r="450" spans="1:21" ht="14.25" customHeight="1">
      <c r="A450" s="11">
        <v>222</v>
      </c>
      <c r="B450" t="s">
        <v>280</v>
      </c>
      <c r="D450" s="8"/>
      <c r="E450" s="11" t="s">
        <v>257</v>
      </c>
      <c r="F450" s="11">
        <v>28.48</v>
      </c>
      <c r="G450" s="11">
        <v>26.05</v>
      </c>
      <c r="H450" s="11">
        <v>44.09</v>
      </c>
      <c r="I450" s="5">
        <v>525</v>
      </c>
      <c r="J450" s="8"/>
      <c r="K450" s="8">
        <v>0.1</v>
      </c>
      <c r="L450" s="8">
        <v>0.35</v>
      </c>
      <c r="M450" s="8">
        <v>7.0000000000000007E-2</v>
      </c>
      <c r="N450" s="8">
        <v>2</v>
      </c>
      <c r="O450" s="8">
        <v>271.52</v>
      </c>
      <c r="P450" s="8">
        <v>367.21</v>
      </c>
      <c r="Q450" s="8">
        <v>3.72</v>
      </c>
      <c r="R450" s="8">
        <v>7.0000000000000007E-2</v>
      </c>
    </row>
    <row r="451" spans="1:21">
      <c r="A451" s="11">
        <v>382</v>
      </c>
      <c r="B451" s="85" t="s">
        <v>154</v>
      </c>
      <c r="C451" s="36"/>
      <c r="D451" s="9"/>
      <c r="E451" s="11">
        <v>200</v>
      </c>
      <c r="F451" s="12">
        <v>17.71</v>
      </c>
      <c r="G451" s="11">
        <v>17.16</v>
      </c>
      <c r="H451" s="11">
        <v>110</v>
      </c>
      <c r="I451" s="85">
        <v>450</v>
      </c>
      <c r="J451" s="9"/>
      <c r="K451" s="17">
        <v>0.16</v>
      </c>
      <c r="L451" s="12">
        <v>0.6</v>
      </c>
      <c r="M451" s="18">
        <v>7.0000000000000007E-2</v>
      </c>
      <c r="N451" s="12">
        <v>0.6</v>
      </c>
      <c r="O451" s="18">
        <v>339.62</v>
      </c>
      <c r="P451" s="12">
        <v>300.20999999999998</v>
      </c>
      <c r="Q451" s="18">
        <v>74.13</v>
      </c>
      <c r="R451" s="11">
        <v>0.1</v>
      </c>
    </row>
    <row r="452" spans="1:21">
      <c r="A452" s="16"/>
      <c r="B452" s="31" t="s">
        <v>183</v>
      </c>
      <c r="C452" s="31"/>
      <c r="D452" s="15"/>
      <c r="E452" s="10"/>
      <c r="F452" s="47">
        <f>F450+F451</f>
        <v>46.19</v>
      </c>
      <c r="G452" s="88">
        <f>G450+G451</f>
        <v>43.21</v>
      </c>
      <c r="H452" s="87">
        <f>H450+H451</f>
        <v>154.09</v>
      </c>
      <c r="I452" s="73">
        <f>I450+I451</f>
        <v>975</v>
      </c>
      <c r="J452" s="75"/>
      <c r="K452" s="87">
        <f t="shared" ref="K452:R452" si="33">K450+K451</f>
        <v>0.26</v>
      </c>
      <c r="L452" s="76">
        <f t="shared" si="33"/>
        <v>0.95</v>
      </c>
      <c r="M452" s="87">
        <f t="shared" si="33"/>
        <v>0.14000000000000001</v>
      </c>
      <c r="N452" s="76">
        <f t="shared" si="33"/>
        <v>2.6</v>
      </c>
      <c r="O452" s="87">
        <f t="shared" si="33"/>
        <v>611.14</v>
      </c>
      <c r="P452" s="76">
        <f t="shared" si="33"/>
        <v>667.42</v>
      </c>
      <c r="Q452" s="87">
        <f t="shared" si="33"/>
        <v>77.849999999999994</v>
      </c>
      <c r="R452" s="87">
        <f t="shared" si="33"/>
        <v>0.17</v>
      </c>
      <c r="U452" s="33">
        <v>2</v>
      </c>
    </row>
    <row r="453" spans="1:21">
      <c r="A453" s="10"/>
      <c r="B453" s="30" t="s">
        <v>39</v>
      </c>
      <c r="C453" s="30"/>
      <c r="D453" s="30"/>
      <c r="E453" s="10"/>
      <c r="F453" s="2"/>
      <c r="G453" s="4"/>
      <c r="H453" s="10"/>
      <c r="I453" s="2"/>
      <c r="J453" s="2"/>
      <c r="K453" s="10"/>
      <c r="L453" s="2"/>
      <c r="M453" s="10"/>
      <c r="N453" s="2"/>
      <c r="O453" s="10"/>
      <c r="P453" s="2"/>
      <c r="Q453" s="10"/>
      <c r="R453" s="10"/>
    </row>
    <row r="454" spans="1:21">
      <c r="A454" s="11">
        <v>71</v>
      </c>
      <c r="B454" s="29" t="s">
        <v>240</v>
      </c>
      <c r="C454" s="2"/>
      <c r="D454" s="2"/>
      <c r="E454" s="11">
        <v>100</v>
      </c>
      <c r="F454" s="29">
        <v>1.1000000000000001</v>
      </c>
      <c r="G454" s="5">
        <v>0.2</v>
      </c>
      <c r="H454" s="18">
        <v>3.8</v>
      </c>
      <c r="I454" s="29">
        <v>21</v>
      </c>
      <c r="K454" s="11">
        <v>0.06</v>
      </c>
      <c r="L454">
        <v>25</v>
      </c>
      <c r="M454" s="11">
        <v>0.03</v>
      </c>
      <c r="N454" s="29">
        <v>0.1</v>
      </c>
      <c r="O454" s="18">
        <v>14</v>
      </c>
      <c r="P454" s="29">
        <v>26</v>
      </c>
      <c r="Q454" s="18">
        <v>20</v>
      </c>
      <c r="R454" s="18">
        <v>0.9</v>
      </c>
    </row>
    <row r="455" spans="1:21">
      <c r="A455" s="11">
        <v>103</v>
      </c>
      <c r="B455" s="29" t="s">
        <v>243</v>
      </c>
      <c r="E455" s="11">
        <v>300</v>
      </c>
      <c r="F455" s="29">
        <v>3.2</v>
      </c>
      <c r="G455" s="5">
        <v>2.91</v>
      </c>
      <c r="H455" s="18">
        <v>22.78</v>
      </c>
      <c r="I455" s="78">
        <v>130</v>
      </c>
      <c r="K455" s="11">
        <v>0.11</v>
      </c>
      <c r="L455" s="18">
        <v>7.92</v>
      </c>
      <c r="M455" s="11">
        <v>0.02</v>
      </c>
      <c r="N455" s="18">
        <v>0.8</v>
      </c>
      <c r="O455" s="18">
        <v>19.16</v>
      </c>
      <c r="P455" s="18">
        <v>67.11</v>
      </c>
      <c r="Q455" s="18">
        <v>25.12</v>
      </c>
      <c r="R455" s="18">
        <v>1.04</v>
      </c>
    </row>
    <row r="456" spans="1:21">
      <c r="A456" s="11"/>
      <c r="B456" s="29" t="s">
        <v>116</v>
      </c>
      <c r="E456" s="11"/>
      <c r="F456" s="29"/>
      <c r="G456" s="5"/>
      <c r="H456" s="18"/>
      <c r="I456" s="78"/>
      <c r="K456" s="11"/>
      <c r="L456" s="18"/>
      <c r="M456" s="11"/>
      <c r="N456" s="18"/>
      <c r="O456" s="18"/>
      <c r="P456" s="18"/>
      <c r="Q456" s="18"/>
      <c r="R456" s="18"/>
    </row>
    <row r="457" spans="1:21">
      <c r="A457" s="11">
        <v>289</v>
      </c>
      <c r="B457" s="29" t="s">
        <v>152</v>
      </c>
      <c r="E457" s="11" t="s">
        <v>258</v>
      </c>
      <c r="F457" s="29">
        <v>24.79</v>
      </c>
      <c r="G457" s="5">
        <v>29.57</v>
      </c>
      <c r="H457" s="18">
        <v>26.63</v>
      </c>
      <c r="I457" s="78">
        <v>472</v>
      </c>
      <c r="K457" s="11">
        <v>0.22</v>
      </c>
      <c r="L457" s="18">
        <v>13.31</v>
      </c>
      <c r="M457" s="11">
        <v>0.02</v>
      </c>
      <c r="N457" s="18">
        <v>2.7</v>
      </c>
      <c r="O457" s="18">
        <v>49.28</v>
      </c>
      <c r="P457" s="18">
        <v>276.52</v>
      </c>
      <c r="Q457" s="18">
        <v>58.73</v>
      </c>
      <c r="R457" s="18">
        <v>2</v>
      </c>
    </row>
    <row r="458" spans="1:21">
      <c r="A458" s="11">
        <v>343</v>
      </c>
      <c r="B458" s="29" t="s">
        <v>69</v>
      </c>
      <c r="E458" s="11">
        <v>200</v>
      </c>
      <c r="F458">
        <v>0.76</v>
      </c>
      <c r="G458" s="5">
        <v>75</v>
      </c>
      <c r="H458" s="11">
        <v>126.82</v>
      </c>
      <c r="I458">
        <v>517</v>
      </c>
      <c r="K458" s="11">
        <v>0.05</v>
      </c>
      <c r="L458">
        <v>30</v>
      </c>
      <c r="M458" s="11">
        <v>0.03</v>
      </c>
      <c r="N458">
        <v>0.2</v>
      </c>
      <c r="O458" s="11">
        <v>30.96</v>
      </c>
      <c r="P458">
        <v>19.8</v>
      </c>
      <c r="Q458" s="11">
        <v>16.2</v>
      </c>
      <c r="R458" s="11">
        <v>4.28</v>
      </c>
    </row>
    <row r="459" spans="1:21">
      <c r="A459" s="43"/>
      <c r="B459" s="68" t="s">
        <v>43</v>
      </c>
      <c r="C459" s="67"/>
      <c r="D459" s="8"/>
      <c r="E459" s="18">
        <v>90</v>
      </c>
      <c r="F459" s="11">
        <v>9.24</v>
      </c>
      <c r="G459" s="11">
        <v>1.68</v>
      </c>
      <c r="H459" s="11">
        <v>44.88</v>
      </c>
      <c r="I459" s="5">
        <v>231</v>
      </c>
      <c r="J459" s="8"/>
      <c r="K459" s="11">
        <v>0.02</v>
      </c>
      <c r="L459" s="11">
        <v>0.6</v>
      </c>
      <c r="M459" s="11">
        <v>0.03</v>
      </c>
      <c r="N459" s="11">
        <v>1.26</v>
      </c>
      <c r="O459" s="11">
        <v>39.6</v>
      </c>
      <c r="P459" s="11">
        <v>130</v>
      </c>
      <c r="Q459" s="11">
        <v>12</v>
      </c>
      <c r="R459" s="11"/>
    </row>
    <row r="460" spans="1:21">
      <c r="A460" s="8"/>
      <c r="B460" s="29" t="s">
        <v>44</v>
      </c>
      <c r="D460" s="8"/>
      <c r="E460" s="11">
        <v>30</v>
      </c>
      <c r="F460">
        <v>3.4</v>
      </c>
      <c r="G460" s="5">
        <v>0.64</v>
      </c>
      <c r="H460" s="11">
        <v>14.8</v>
      </c>
      <c r="I460">
        <v>79</v>
      </c>
      <c r="K460" s="11">
        <v>0.11</v>
      </c>
      <c r="L460" s="18"/>
      <c r="M460" s="11">
        <v>0.01</v>
      </c>
      <c r="N460">
        <v>0.67</v>
      </c>
      <c r="O460" s="11">
        <v>17.2</v>
      </c>
      <c r="P460">
        <v>105.6</v>
      </c>
      <c r="Q460" s="11">
        <v>10</v>
      </c>
      <c r="R460" s="11"/>
    </row>
    <row r="461" spans="1:21">
      <c r="A461" s="16"/>
      <c r="B461" s="53" t="s">
        <v>70</v>
      </c>
      <c r="C461" s="54"/>
      <c r="D461" s="38"/>
      <c r="E461" s="47"/>
      <c r="F461" s="31">
        <f>F454+F455+F457+F458+F459+F460</f>
        <v>42.49</v>
      </c>
      <c r="G461" s="47">
        <f>G460+G459+G458+G457+G455+G454</f>
        <v>109.99999999999999</v>
      </c>
      <c r="H461" s="47">
        <f>H460+H459+H458+H457+H455+H454</f>
        <v>239.71</v>
      </c>
      <c r="I461" s="32">
        <f>I460+I459+I458+I457+I455+I454</f>
        <v>1450</v>
      </c>
      <c r="J461" s="15"/>
      <c r="K461" s="32">
        <f t="shared" ref="K461:R461" si="34">K460+K459+K458+K457+K455+K454</f>
        <v>0.57000000000000006</v>
      </c>
      <c r="L461" s="47">
        <f t="shared" si="34"/>
        <v>76.830000000000013</v>
      </c>
      <c r="M461" s="32">
        <f t="shared" si="34"/>
        <v>0.14000000000000001</v>
      </c>
      <c r="N461" s="47">
        <f t="shared" si="34"/>
        <v>5.7299999999999995</v>
      </c>
      <c r="O461" s="55">
        <f t="shared" si="34"/>
        <v>170.2</v>
      </c>
      <c r="P461" s="47">
        <f t="shared" si="34"/>
        <v>625.03</v>
      </c>
      <c r="Q461" s="56">
        <f t="shared" si="34"/>
        <v>142.05000000000001</v>
      </c>
      <c r="R461" s="47">
        <f t="shared" si="34"/>
        <v>8.2200000000000006</v>
      </c>
    </row>
    <row r="462" spans="1:21">
      <c r="A462" s="11"/>
      <c r="B462" s="58" t="s">
        <v>71</v>
      </c>
      <c r="C462" s="44"/>
      <c r="D462" s="44"/>
      <c r="E462" s="11"/>
      <c r="G462" s="11"/>
      <c r="H462" s="11"/>
      <c r="I462" s="2"/>
      <c r="J462" s="8"/>
      <c r="L462" s="11"/>
      <c r="N462" s="11"/>
      <c r="P462" s="11"/>
      <c r="R462" s="11"/>
    </row>
    <row r="463" spans="1:21">
      <c r="A463" s="11"/>
      <c r="B463" s="29" t="s">
        <v>56</v>
      </c>
      <c r="E463" s="11" t="s">
        <v>57</v>
      </c>
      <c r="F463" s="69">
        <v>0.75</v>
      </c>
      <c r="G463" s="11"/>
      <c r="H463" s="11">
        <v>20.57</v>
      </c>
      <c r="I463" s="78">
        <v>85</v>
      </c>
      <c r="J463" s="8"/>
      <c r="K463" s="17">
        <v>0.01</v>
      </c>
      <c r="L463" s="11">
        <v>1.01</v>
      </c>
      <c r="M463" s="18">
        <v>0.01</v>
      </c>
      <c r="N463" s="11">
        <v>0.1</v>
      </c>
      <c r="O463" s="17">
        <v>11.12</v>
      </c>
      <c r="P463" s="11">
        <v>15.14</v>
      </c>
      <c r="Q463" s="18">
        <v>1.44</v>
      </c>
      <c r="R463" s="11">
        <v>0.2</v>
      </c>
    </row>
    <row r="464" spans="1:21" hidden="1">
      <c r="A464" s="11"/>
      <c r="B464" s="35" t="s">
        <v>153</v>
      </c>
      <c r="C464" s="34"/>
      <c r="D464" s="34"/>
      <c r="E464" s="11"/>
      <c r="F464" s="69"/>
      <c r="G464" s="11"/>
      <c r="H464" s="11"/>
      <c r="I464" s="78"/>
      <c r="J464" s="8"/>
      <c r="K464" s="17"/>
      <c r="L464" s="11"/>
      <c r="M464" s="29"/>
      <c r="N464" s="11"/>
      <c r="O464" s="17"/>
      <c r="P464" s="11"/>
      <c r="Q464" s="18"/>
      <c r="R464" s="11"/>
    </row>
    <row r="465" spans="1:21">
      <c r="A465" s="11">
        <v>388</v>
      </c>
      <c r="B465" s="29" t="s">
        <v>224</v>
      </c>
      <c r="E465" s="11" t="s">
        <v>57</v>
      </c>
      <c r="F465" s="69">
        <v>0.8</v>
      </c>
      <c r="G465" s="11">
        <v>0.8</v>
      </c>
      <c r="H465" s="11">
        <v>19.600000000000001</v>
      </c>
      <c r="I465" s="2">
        <v>88</v>
      </c>
      <c r="J465" s="9"/>
      <c r="K465">
        <v>0.06</v>
      </c>
      <c r="L465" s="11">
        <v>20</v>
      </c>
      <c r="M465">
        <v>0.03</v>
      </c>
      <c r="N465" s="11">
        <v>0.8</v>
      </c>
      <c r="O465">
        <v>28</v>
      </c>
      <c r="P465" s="11">
        <v>17</v>
      </c>
      <c r="Q465">
        <v>15</v>
      </c>
      <c r="R465" s="11">
        <v>2.4</v>
      </c>
    </row>
    <row r="466" spans="1:21">
      <c r="A466" s="37"/>
      <c r="B466" s="53" t="s">
        <v>74</v>
      </c>
      <c r="C466" s="38"/>
      <c r="D466" s="39"/>
      <c r="E466" s="47"/>
      <c r="F466" s="112">
        <f>F465+F463</f>
        <v>1.55</v>
      </c>
      <c r="G466" s="46">
        <f>G463+G465</f>
        <v>0.8</v>
      </c>
      <c r="H466" s="46">
        <f>H463+H465</f>
        <v>40.17</v>
      </c>
      <c r="I466" s="31">
        <f>I463+I465</f>
        <v>173</v>
      </c>
      <c r="J466" s="15"/>
      <c r="K466" s="46">
        <f t="shared" ref="K466:R466" si="35">K463+K465</f>
        <v>6.9999999999999993E-2</v>
      </c>
      <c r="L466" s="31">
        <f t="shared" si="35"/>
        <v>21.01</v>
      </c>
      <c r="M466" s="46">
        <f t="shared" si="35"/>
        <v>0.04</v>
      </c>
      <c r="N466" s="46">
        <f t="shared" si="35"/>
        <v>0.9</v>
      </c>
      <c r="O466" s="47">
        <f t="shared" si="35"/>
        <v>39.119999999999997</v>
      </c>
      <c r="P466" s="46">
        <f t="shared" si="35"/>
        <v>32.14</v>
      </c>
      <c r="Q466" s="47">
        <f t="shared" si="35"/>
        <v>16.440000000000001</v>
      </c>
      <c r="R466" s="46">
        <f t="shared" si="35"/>
        <v>2.6</v>
      </c>
      <c r="U466" s="33">
        <v>2</v>
      </c>
    </row>
    <row r="467" spans="1:21">
      <c r="A467" s="10"/>
      <c r="B467" s="30"/>
      <c r="C467" s="60" t="s">
        <v>75</v>
      </c>
      <c r="D467" s="21"/>
      <c r="E467" s="10"/>
      <c r="F467" s="10"/>
      <c r="G467" s="10"/>
      <c r="H467" s="10"/>
      <c r="I467" s="4"/>
      <c r="J467" s="7"/>
      <c r="K467" s="7"/>
      <c r="L467" s="7"/>
      <c r="M467" s="7"/>
      <c r="N467" s="7"/>
      <c r="O467" s="7"/>
      <c r="P467" s="7"/>
      <c r="Q467" s="7"/>
      <c r="R467" s="7"/>
    </row>
    <row r="468" spans="1:21" ht="14.25" customHeight="1">
      <c r="A468" s="23">
        <v>14</v>
      </c>
      <c r="B468" t="s">
        <v>31</v>
      </c>
      <c r="D468" s="8"/>
      <c r="E468" s="11">
        <v>10</v>
      </c>
      <c r="F468" s="11">
        <v>7.0000000000000007E-2</v>
      </c>
      <c r="G468" s="28">
        <v>6.86</v>
      </c>
      <c r="H468" s="5">
        <v>0.09</v>
      </c>
      <c r="I468" s="5">
        <v>62</v>
      </c>
      <c r="K468" s="11"/>
      <c r="L468" s="2"/>
      <c r="M468" s="43">
        <v>7.0000000000000007E-2</v>
      </c>
      <c r="N468">
        <v>0.1</v>
      </c>
      <c r="O468" s="11">
        <v>1.58</v>
      </c>
      <c r="P468" s="8">
        <v>2.2599999999999998</v>
      </c>
      <c r="Q468" s="11">
        <v>0.03</v>
      </c>
      <c r="R468" s="8">
        <v>0.01</v>
      </c>
    </row>
    <row r="469" spans="1:21" hidden="1">
      <c r="A469" s="5"/>
      <c r="B469" t="s">
        <v>53</v>
      </c>
      <c r="D469" s="8"/>
      <c r="E469" s="11">
        <v>20</v>
      </c>
      <c r="F469" s="11">
        <v>0.62</v>
      </c>
      <c r="G469" s="28">
        <v>0.04</v>
      </c>
      <c r="H469" s="5">
        <v>1.3</v>
      </c>
      <c r="I469" s="5">
        <v>8</v>
      </c>
      <c r="J469" s="8"/>
      <c r="K469" s="8">
        <v>0.02</v>
      </c>
      <c r="L469" s="18">
        <v>2</v>
      </c>
      <c r="M469" s="80">
        <v>0.03</v>
      </c>
      <c r="N469" s="18">
        <v>0.38</v>
      </c>
      <c r="O469" s="8">
        <v>4</v>
      </c>
      <c r="P469" s="8"/>
      <c r="Q469" s="8"/>
      <c r="R469" s="8"/>
    </row>
    <row r="470" spans="1:21" hidden="1">
      <c r="A470" s="11"/>
      <c r="B470" t="s">
        <v>54</v>
      </c>
      <c r="D470" s="8"/>
      <c r="E470" s="11"/>
      <c r="F470" s="11"/>
      <c r="G470" s="11"/>
      <c r="H470" s="11"/>
      <c r="I470" s="5"/>
      <c r="J470" s="8"/>
      <c r="K470" s="8"/>
      <c r="L470" s="8"/>
      <c r="M470" s="8"/>
      <c r="N470" s="8"/>
      <c r="O470" s="8"/>
      <c r="P470" s="8"/>
      <c r="Q470" s="8"/>
      <c r="R470" s="8"/>
    </row>
    <row r="471" spans="1:21">
      <c r="A471" s="11">
        <v>243</v>
      </c>
      <c r="B471" t="s">
        <v>289</v>
      </c>
      <c r="D471" s="8"/>
      <c r="E471" s="11" t="s">
        <v>256</v>
      </c>
      <c r="F471" s="11">
        <v>23.4</v>
      </c>
      <c r="G471" s="11">
        <v>22.8</v>
      </c>
      <c r="H471" s="11">
        <v>1.8</v>
      </c>
      <c r="I471" s="5">
        <v>306</v>
      </c>
      <c r="J471" s="8"/>
      <c r="K471" s="8">
        <v>0.04</v>
      </c>
      <c r="L471" s="8"/>
      <c r="M471" s="8">
        <v>0.01</v>
      </c>
      <c r="N471" s="8">
        <v>0.3</v>
      </c>
      <c r="O471" s="8">
        <v>39</v>
      </c>
      <c r="P471" s="8">
        <v>143</v>
      </c>
      <c r="Q471" s="8">
        <v>20</v>
      </c>
      <c r="R471" s="8">
        <v>1.8</v>
      </c>
    </row>
    <row r="472" spans="1:21">
      <c r="A472" s="11">
        <v>139</v>
      </c>
      <c r="B472" t="s">
        <v>155</v>
      </c>
      <c r="D472" s="8"/>
      <c r="E472" s="11">
        <v>200</v>
      </c>
      <c r="F472" s="11">
        <v>4.4800000000000004</v>
      </c>
      <c r="G472" s="11">
        <v>7.76</v>
      </c>
      <c r="H472" s="11">
        <v>18.27</v>
      </c>
      <c r="I472" s="5">
        <v>161</v>
      </c>
      <c r="J472" s="8"/>
      <c r="K472" s="8">
        <v>0.06</v>
      </c>
      <c r="L472" s="8">
        <v>42.32</v>
      </c>
      <c r="M472" s="8">
        <v>0.04</v>
      </c>
      <c r="N472" s="8">
        <v>2</v>
      </c>
      <c r="O472" s="8">
        <v>104.32</v>
      </c>
      <c r="P472" s="8">
        <v>74.75</v>
      </c>
      <c r="Q472" s="8">
        <v>38.01</v>
      </c>
      <c r="R472" s="8">
        <v>1.48</v>
      </c>
    </row>
    <row r="473" spans="1:21">
      <c r="A473" s="11">
        <v>386</v>
      </c>
      <c r="B473" s="57" t="s">
        <v>156</v>
      </c>
      <c r="C473" s="84"/>
      <c r="D473" s="80"/>
      <c r="E473" s="11" t="s">
        <v>37</v>
      </c>
      <c r="F473" s="11">
        <v>2.8</v>
      </c>
      <c r="G473" s="11">
        <v>2.5</v>
      </c>
      <c r="H473" s="11">
        <v>9.1</v>
      </c>
      <c r="I473" s="5">
        <v>71</v>
      </c>
      <c r="J473" s="8"/>
      <c r="K473" s="8">
        <v>0.3</v>
      </c>
      <c r="L473" s="8">
        <v>0.02</v>
      </c>
      <c r="M473" s="8">
        <v>0.02</v>
      </c>
      <c r="N473" s="8">
        <v>0.3</v>
      </c>
      <c r="O473" s="8">
        <v>148</v>
      </c>
      <c r="P473" s="8">
        <v>150</v>
      </c>
      <c r="Q473" s="8">
        <v>1</v>
      </c>
      <c r="R473" s="8">
        <v>0.01</v>
      </c>
    </row>
    <row r="474" spans="1:21">
      <c r="A474" s="11"/>
      <c r="B474" s="29" t="s">
        <v>157</v>
      </c>
      <c r="C474" s="2"/>
      <c r="D474" s="80"/>
      <c r="E474" s="11"/>
      <c r="F474" s="8"/>
      <c r="G474" s="11"/>
      <c r="H474" s="8"/>
      <c r="I474" s="5"/>
      <c r="J474" s="8"/>
      <c r="K474" s="8"/>
      <c r="L474" s="8"/>
      <c r="M474" s="8"/>
      <c r="N474" s="8"/>
      <c r="O474" s="8"/>
      <c r="P474" s="8"/>
      <c r="Q474" s="8"/>
      <c r="R474" s="8"/>
    </row>
    <row r="475" spans="1:21">
      <c r="A475" s="11"/>
      <c r="B475" s="5" t="s">
        <v>44</v>
      </c>
      <c r="C475" s="2"/>
      <c r="D475" s="8"/>
      <c r="E475" s="11">
        <v>80</v>
      </c>
      <c r="F475" s="8">
        <v>9.07</v>
      </c>
      <c r="G475" s="11">
        <v>1.71</v>
      </c>
      <c r="H475" s="8">
        <v>39.47</v>
      </c>
      <c r="I475" s="5">
        <v>211</v>
      </c>
      <c r="J475" s="8"/>
      <c r="K475" s="11">
        <v>0.02</v>
      </c>
      <c r="L475" s="8">
        <v>0.5</v>
      </c>
      <c r="M475" s="8">
        <v>0.02</v>
      </c>
      <c r="N475" s="8">
        <v>0.72</v>
      </c>
      <c r="O475" s="8">
        <v>45.87</v>
      </c>
      <c r="P475" s="8">
        <v>95.7</v>
      </c>
      <c r="Q475" s="8">
        <v>25</v>
      </c>
      <c r="R475" s="8"/>
    </row>
    <row r="476" spans="1:21">
      <c r="A476" s="8"/>
      <c r="B476" s="57" t="s">
        <v>81</v>
      </c>
      <c r="C476" s="57"/>
      <c r="D476" s="8"/>
      <c r="E476" s="11">
        <v>30</v>
      </c>
      <c r="F476" s="11">
        <v>3.08</v>
      </c>
      <c r="G476" s="11">
        <v>0.56000000000000005</v>
      </c>
      <c r="H476" s="5">
        <v>14.96</v>
      </c>
      <c r="I476" s="29">
        <v>77</v>
      </c>
      <c r="J476" s="8"/>
      <c r="K476" s="11">
        <v>0.02</v>
      </c>
      <c r="L476" s="11">
        <v>0.2</v>
      </c>
      <c r="M476" s="11">
        <v>0.01</v>
      </c>
      <c r="N476" s="11">
        <v>0.42</v>
      </c>
      <c r="O476" s="11">
        <v>13.2</v>
      </c>
      <c r="P476" s="11">
        <v>27.6</v>
      </c>
      <c r="Q476" s="11">
        <v>4</v>
      </c>
      <c r="R476" s="11"/>
    </row>
    <row r="477" spans="1:21" ht="13.5" customHeight="1">
      <c r="A477" s="10"/>
      <c r="B477" s="63" t="s">
        <v>82</v>
      </c>
      <c r="C477" s="14"/>
      <c r="D477" s="15"/>
      <c r="E477" s="15"/>
      <c r="F477" s="47">
        <f>F468+F471+F472+F473+F475+F476</f>
        <v>42.9</v>
      </c>
      <c r="G477" s="47">
        <f>G476+G475+G473+G472+G471+G468</f>
        <v>42.19</v>
      </c>
      <c r="H477" s="47">
        <f>H476+H475+H473+H472+H471+H468</f>
        <v>83.69</v>
      </c>
      <c r="I477" s="70">
        <f>I476+I475+I473+I472+I471+I468</f>
        <v>888</v>
      </c>
      <c r="J477" s="46"/>
      <c r="K477" s="47">
        <f>K468+K471+K472+K473+K475+K476</f>
        <v>0.44000000000000006</v>
      </c>
      <c r="L477" s="47">
        <f t="shared" ref="L477:Q477" si="36">L476+L475+L473+L472+L471+L468</f>
        <v>43.04</v>
      </c>
      <c r="M477" s="47">
        <f t="shared" si="36"/>
        <v>0.16999999999999998</v>
      </c>
      <c r="N477" s="47">
        <f t="shared" si="36"/>
        <v>3.84</v>
      </c>
      <c r="O477" s="47">
        <f t="shared" si="36"/>
        <v>351.96999999999997</v>
      </c>
      <c r="P477" s="47">
        <f t="shared" si="36"/>
        <v>493.31</v>
      </c>
      <c r="Q477" s="47">
        <f t="shared" si="36"/>
        <v>88.039999999999992</v>
      </c>
      <c r="R477" s="46">
        <f>R476+R473+R475+R472+R471+R468</f>
        <v>3.3</v>
      </c>
    </row>
    <row r="478" spans="1:21" hidden="1">
      <c r="A478" s="11"/>
      <c r="B478" s="65" t="s">
        <v>83</v>
      </c>
      <c r="C478" s="64"/>
      <c r="D478" s="21"/>
      <c r="E478" s="7"/>
      <c r="F478" s="62"/>
      <c r="G478" s="10"/>
      <c r="H478" s="10"/>
      <c r="I478" s="4"/>
      <c r="J478" s="7"/>
      <c r="K478" s="10"/>
      <c r="L478" s="10"/>
      <c r="M478" s="10"/>
      <c r="N478" s="10"/>
      <c r="O478" s="10"/>
      <c r="P478" s="10"/>
      <c r="Q478" s="10"/>
      <c r="R478" s="10"/>
    </row>
    <row r="479" spans="1:21" hidden="1">
      <c r="A479" s="11">
        <v>386</v>
      </c>
      <c r="B479" s="57" t="s">
        <v>156</v>
      </c>
      <c r="C479" s="84"/>
      <c r="D479" s="80"/>
      <c r="E479" s="8"/>
      <c r="F479" s="18"/>
      <c r="G479" s="11"/>
      <c r="H479" s="11"/>
      <c r="I479" s="5"/>
      <c r="J479" s="8"/>
      <c r="K479" s="11"/>
      <c r="L479" s="11"/>
      <c r="M479" s="11"/>
      <c r="N479" s="11"/>
      <c r="O479" s="11"/>
      <c r="P479" s="11"/>
      <c r="Q479" s="11"/>
      <c r="R479" s="8"/>
    </row>
    <row r="480" spans="1:21" hidden="1">
      <c r="A480" s="12"/>
      <c r="B480" s="77" t="s">
        <v>157</v>
      </c>
      <c r="C480" s="36"/>
      <c r="D480" s="9"/>
      <c r="E480" s="9" t="s">
        <v>57</v>
      </c>
      <c r="F480" s="12">
        <v>2.8</v>
      </c>
      <c r="G480" s="12">
        <v>2.5</v>
      </c>
      <c r="H480" s="12">
        <v>9.1</v>
      </c>
      <c r="I480" s="6">
        <v>71</v>
      </c>
      <c r="J480" s="9"/>
      <c r="K480" s="12">
        <v>0.3</v>
      </c>
      <c r="L480" s="12">
        <v>0.02</v>
      </c>
      <c r="M480" s="12">
        <v>0.02</v>
      </c>
      <c r="N480" s="12">
        <v>0.3</v>
      </c>
      <c r="O480" s="12">
        <v>148</v>
      </c>
      <c r="P480" s="12">
        <v>150</v>
      </c>
      <c r="Q480" s="12">
        <v>1</v>
      </c>
      <c r="R480" s="9">
        <v>0.01</v>
      </c>
    </row>
    <row r="481" spans="1:18" hidden="1">
      <c r="A481" s="16"/>
      <c r="C481" s="1" t="s">
        <v>60</v>
      </c>
      <c r="E481" s="9"/>
      <c r="F481" s="71">
        <v>2.8</v>
      </c>
      <c r="G481" s="72">
        <v>2.5</v>
      </c>
      <c r="H481" s="72">
        <v>9.1</v>
      </c>
      <c r="I481" s="73">
        <v>71</v>
      </c>
      <c r="J481" s="74"/>
      <c r="K481" s="72">
        <v>0.3</v>
      </c>
      <c r="L481" s="72">
        <v>0.02</v>
      </c>
      <c r="M481" s="72">
        <v>0.02</v>
      </c>
      <c r="N481" s="72">
        <v>0.3</v>
      </c>
      <c r="O481" s="72">
        <v>148</v>
      </c>
      <c r="P481" s="72">
        <v>150</v>
      </c>
      <c r="Q481" s="72">
        <v>1</v>
      </c>
      <c r="R481" s="75">
        <v>0.01</v>
      </c>
    </row>
    <row r="482" spans="1:18">
      <c r="A482" s="13"/>
      <c r="B482" s="31" t="s">
        <v>158</v>
      </c>
      <c r="C482" s="14"/>
      <c r="D482" s="14"/>
      <c r="E482" s="15"/>
      <c r="F482" s="93">
        <f>F477:G477+F466+F461+F452+F448</f>
        <v>154.16999999999999</v>
      </c>
      <c r="G482" s="47">
        <f>G477+G466+G461+G452+G448</f>
        <v>215.85999999999999</v>
      </c>
      <c r="H482" s="47">
        <f>H477+H466+H461+H452+H448</f>
        <v>597.33999999999992</v>
      </c>
      <c r="I482" s="31">
        <f>I477+I466+I461+I452+I448</f>
        <v>4071</v>
      </c>
      <c r="J482" s="46"/>
      <c r="K482" s="47">
        <f t="shared" ref="K482:R482" si="37">K477+K466+K461+K452+K448</f>
        <v>1.3900000000000001</v>
      </c>
      <c r="L482" s="47">
        <f t="shared" si="37"/>
        <v>143.35999999999999</v>
      </c>
      <c r="M482" s="47">
        <f t="shared" si="37"/>
        <v>0.85000000000000009</v>
      </c>
      <c r="N482" s="47">
        <f t="shared" si="37"/>
        <v>14.139999999999999</v>
      </c>
      <c r="O482" s="47">
        <f t="shared" si="37"/>
        <v>1507.79</v>
      </c>
      <c r="P482" s="47">
        <f t="shared" si="37"/>
        <v>2139.2600000000002</v>
      </c>
      <c r="Q482" s="47">
        <f t="shared" si="37"/>
        <v>360.09</v>
      </c>
      <c r="R482" s="46">
        <f t="shared" si="37"/>
        <v>14.350000000000001</v>
      </c>
    </row>
    <row r="484" spans="1:18">
      <c r="K484" s="1" t="s">
        <v>159</v>
      </c>
    </row>
    <row r="485" spans="1:18">
      <c r="A485" s="10" t="s">
        <v>9</v>
      </c>
      <c r="B485" s="3" t="s">
        <v>10</v>
      </c>
      <c r="C485" s="3"/>
      <c r="D485" s="7"/>
      <c r="E485" s="10" t="s">
        <v>12</v>
      </c>
      <c r="F485" s="13" t="s">
        <v>17</v>
      </c>
      <c r="G485" s="14"/>
      <c r="H485" s="15"/>
      <c r="I485" s="3" t="s">
        <v>18</v>
      </c>
      <c r="J485" s="7"/>
      <c r="K485" s="3"/>
      <c r="L485" s="3" t="s">
        <v>20</v>
      </c>
      <c r="M485" s="3"/>
      <c r="N485" s="15"/>
      <c r="O485" s="14" t="s">
        <v>25</v>
      </c>
      <c r="P485" s="3"/>
      <c r="Q485" s="3"/>
      <c r="R485" s="7"/>
    </row>
    <row r="486" spans="1:18">
      <c r="A486" s="8"/>
      <c r="B486" s="2" t="s">
        <v>11</v>
      </c>
      <c r="C486" s="2"/>
      <c r="D486" s="8"/>
      <c r="E486" s="11" t="s">
        <v>13</v>
      </c>
      <c r="F486" s="11" t="s">
        <v>14</v>
      </c>
      <c r="G486" s="11" t="s">
        <v>15</v>
      </c>
      <c r="H486" s="11" t="s">
        <v>16</v>
      </c>
      <c r="I486" s="17" t="s">
        <v>19</v>
      </c>
      <c r="J486" s="8"/>
      <c r="K486" s="16" t="s">
        <v>21</v>
      </c>
      <c r="L486" s="16" t="s">
        <v>22</v>
      </c>
      <c r="M486" s="16" t="s">
        <v>23</v>
      </c>
      <c r="N486" s="15" t="s">
        <v>24</v>
      </c>
      <c r="O486" s="17" t="s">
        <v>26</v>
      </c>
      <c r="P486" s="19" t="s">
        <v>27</v>
      </c>
      <c r="Q486" s="19" t="s">
        <v>28</v>
      </c>
      <c r="R486" s="15" t="s">
        <v>29</v>
      </c>
    </row>
    <row r="487" spans="1:18">
      <c r="A487" s="16">
        <v>1</v>
      </c>
      <c r="B487" s="14"/>
      <c r="C487" s="14">
        <v>2</v>
      </c>
      <c r="D487" s="15"/>
      <c r="E487" s="16">
        <v>3</v>
      </c>
      <c r="F487" s="16">
        <v>4</v>
      </c>
      <c r="G487" s="16">
        <v>5</v>
      </c>
      <c r="H487" s="16">
        <v>6</v>
      </c>
      <c r="I487" s="13">
        <v>7</v>
      </c>
      <c r="J487" s="15"/>
      <c r="K487" s="16">
        <v>8</v>
      </c>
      <c r="L487" s="16">
        <v>9</v>
      </c>
      <c r="M487" s="16">
        <v>10</v>
      </c>
      <c r="N487" s="15">
        <v>11</v>
      </c>
      <c r="O487" s="16">
        <v>12</v>
      </c>
      <c r="P487" s="16">
        <v>13</v>
      </c>
      <c r="Q487" s="16">
        <v>14</v>
      </c>
      <c r="R487" s="9">
        <v>15</v>
      </c>
    </row>
    <row r="488" spans="1:18">
      <c r="A488" s="22"/>
      <c r="B488" s="20"/>
      <c r="C488" s="20" t="s">
        <v>30</v>
      </c>
      <c r="D488" s="21"/>
      <c r="E488" s="10"/>
      <c r="F488" s="10"/>
      <c r="G488" s="10"/>
      <c r="I488" s="4"/>
      <c r="K488" s="10"/>
      <c r="M488" s="10"/>
      <c r="O488" s="10"/>
      <c r="P488" s="7"/>
      <c r="Q488" s="7"/>
      <c r="R488" s="10"/>
    </row>
    <row r="489" spans="1:18">
      <c r="A489" s="23">
        <v>14</v>
      </c>
      <c r="B489" t="s">
        <v>31</v>
      </c>
      <c r="D489" s="8"/>
      <c r="E489" s="11">
        <v>10</v>
      </c>
      <c r="F489" s="11">
        <v>7.0000000000000007E-2</v>
      </c>
      <c r="G489" s="28">
        <v>6.86</v>
      </c>
      <c r="H489" s="5">
        <v>0.09</v>
      </c>
      <c r="I489" s="5">
        <v>62</v>
      </c>
      <c r="K489" s="11"/>
      <c r="L489" s="2"/>
      <c r="M489" s="43">
        <v>7.0000000000000007E-2</v>
      </c>
      <c r="N489">
        <v>0.1</v>
      </c>
      <c r="O489" s="11">
        <v>1.58</v>
      </c>
      <c r="P489" s="8">
        <v>2.2599999999999998</v>
      </c>
      <c r="Q489" s="11">
        <v>0.03</v>
      </c>
      <c r="R489" s="8">
        <v>0.01</v>
      </c>
    </row>
    <row r="490" spans="1:18">
      <c r="A490" s="24">
        <v>340</v>
      </c>
      <c r="B490" t="s">
        <v>287</v>
      </c>
      <c r="D490" s="8"/>
      <c r="E490" s="11" t="s">
        <v>187</v>
      </c>
      <c r="F490" s="11">
        <v>10.38</v>
      </c>
      <c r="G490" s="11">
        <v>12.37</v>
      </c>
      <c r="H490" s="5">
        <v>1.84</v>
      </c>
      <c r="I490" s="5">
        <v>160</v>
      </c>
      <c r="K490" s="11">
        <v>0.3</v>
      </c>
      <c r="L490" s="8">
        <v>0.1</v>
      </c>
      <c r="M490" s="11">
        <v>0.02</v>
      </c>
      <c r="N490" s="29">
        <v>0.4</v>
      </c>
      <c r="O490" s="11">
        <v>45</v>
      </c>
      <c r="P490" s="8">
        <v>60</v>
      </c>
      <c r="Q490" s="11">
        <v>0.02</v>
      </c>
      <c r="R490" s="8">
        <v>0.04</v>
      </c>
    </row>
    <row r="491" spans="1:18">
      <c r="A491" s="8">
        <v>196</v>
      </c>
      <c r="B491" t="s">
        <v>281</v>
      </c>
      <c r="D491" s="8"/>
      <c r="E491" s="11" t="s">
        <v>254</v>
      </c>
      <c r="F491" s="11">
        <v>3.38</v>
      </c>
      <c r="G491" s="11">
        <v>10.64</v>
      </c>
      <c r="H491" s="5">
        <v>55.03</v>
      </c>
      <c r="I491" s="5">
        <v>329</v>
      </c>
      <c r="K491" s="11">
        <v>0.04</v>
      </c>
      <c r="L491" s="8">
        <v>0.39</v>
      </c>
      <c r="M491" s="11">
        <v>0.03</v>
      </c>
      <c r="N491" s="29">
        <v>0.9</v>
      </c>
      <c r="O491" s="11">
        <v>337.37</v>
      </c>
      <c r="P491" s="8">
        <v>81.37</v>
      </c>
      <c r="Q491" s="11">
        <v>39.99</v>
      </c>
      <c r="R491" s="8">
        <v>3.9</v>
      </c>
    </row>
    <row r="492" spans="1:18">
      <c r="A492" s="27">
        <v>376</v>
      </c>
      <c r="B492" t="s">
        <v>166</v>
      </c>
      <c r="D492" s="8"/>
      <c r="E492" s="11" t="s">
        <v>37</v>
      </c>
      <c r="F492" s="11">
        <v>0.19</v>
      </c>
      <c r="G492" s="11"/>
      <c r="H492" s="5">
        <v>13.62</v>
      </c>
      <c r="I492" s="5">
        <v>55</v>
      </c>
      <c r="K492" s="11"/>
      <c r="L492" s="8"/>
      <c r="M492" s="11"/>
      <c r="O492" s="11">
        <v>0.26</v>
      </c>
      <c r="P492" s="8"/>
      <c r="Q492" s="11"/>
      <c r="R492" s="8"/>
    </row>
    <row r="493" spans="1:18">
      <c r="A493" s="26"/>
      <c r="B493" t="s">
        <v>36</v>
      </c>
      <c r="D493" s="9"/>
      <c r="E493" s="11">
        <v>60</v>
      </c>
      <c r="F493" s="11">
        <v>6.8</v>
      </c>
      <c r="G493" s="11">
        <v>1.28</v>
      </c>
      <c r="H493" s="5">
        <v>29.6</v>
      </c>
      <c r="I493" s="6">
        <v>158</v>
      </c>
      <c r="K493" s="11">
        <v>0.02</v>
      </c>
      <c r="L493" s="8">
        <v>0.4</v>
      </c>
      <c r="M493" s="11">
        <v>0.02</v>
      </c>
      <c r="N493" s="12">
        <v>0.48</v>
      </c>
      <c r="O493" s="8">
        <v>34.4</v>
      </c>
      <c r="P493" s="8">
        <v>71.2</v>
      </c>
      <c r="Q493" s="12">
        <v>20</v>
      </c>
      <c r="R493" s="12"/>
    </row>
    <row r="494" spans="1:18">
      <c r="A494" s="13"/>
      <c r="B494" s="31" t="s">
        <v>38</v>
      </c>
      <c r="C494" s="31"/>
      <c r="D494" s="15"/>
      <c r="E494" s="16"/>
      <c r="F494" s="47">
        <f>F493+F492+F491+F490+F489</f>
        <v>20.82</v>
      </c>
      <c r="G494" s="47">
        <f>G493+G492+G491+G490+G489</f>
        <v>31.15</v>
      </c>
      <c r="H494" s="47">
        <f>H489+H490+H491+H492+H493</f>
        <v>100.18</v>
      </c>
      <c r="I494" s="48">
        <f>I489+I490+I491+I492+I493</f>
        <v>764</v>
      </c>
      <c r="J494" s="15"/>
      <c r="K494" s="47">
        <f>K489+K490+K491+K492+K493</f>
        <v>0.36</v>
      </c>
      <c r="L494" s="47">
        <f>L489+L490+L491+L492+L493</f>
        <v>0.89</v>
      </c>
      <c r="M494" s="47">
        <f>M489+M490+M491+M492+M493</f>
        <v>0.14000000000000001</v>
      </c>
      <c r="N494" s="47">
        <f>N489+N490+N491+N492+N493</f>
        <v>1.88</v>
      </c>
      <c r="O494" s="47">
        <f>O489+O490+O491+O492+O493</f>
        <v>418.60999999999996</v>
      </c>
      <c r="P494" s="47">
        <f>P492+P493+P491+P490+P489+P488</f>
        <v>214.82999999999998</v>
      </c>
      <c r="Q494" s="47">
        <f>Q493+Q492+Q491+Q490+Q489</f>
        <v>60.040000000000006</v>
      </c>
      <c r="R494" s="47">
        <f>R493+R492+R491+R490+R489</f>
        <v>3.9499999999999997</v>
      </c>
    </row>
    <row r="495" spans="1:18">
      <c r="A495" s="10"/>
      <c r="B495" s="89" t="s">
        <v>182</v>
      </c>
      <c r="C495" s="89"/>
      <c r="D495" s="30"/>
      <c r="E495" s="10"/>
      <c r="F495" s="67"/>
      <c r="G495" s="88"/>
      <c r="H495" s="87"/>
      <c r="I495" s="67"/>
      <c r="J495" s="67"/>
      <c r="K495" s="87"/>
      <c r="L495" s="67"/>
      <c r="M495" s="87"/>
      <c r="N495" s="67"/>
      <c r="O495" s="87"/>
      <c r="P495" s="67"/>
      <c r="Q495" s="87"/>
      <c r="R495" s="87"/>
    </row>
    <row r="496" spans="1:18">
      <c r="A496" s="11"/>
      <c r="B496" t="s">
        <v>244</v>
      </c>
      <c r="D496" s="8"/>
      <c r="E496" s="11">
        <v>25</v>
      </c>
      <c r="F496" s="11">
        <v>1.03</v>
      </c>
      <c r="G496" s="11">
        <v>8.18</v>
      </c>
      <c r="H496" s="11">
        <v>13</v>
      </c>
      <c r="I496" s="5">
        <v>130</v>
      </c>
      <c r="J496" s="8"/>
      <c r="K496" s="8">
        <v>0.01</v>
      </c>
      <c r="L496" s="8"/>
      <c r="M496" s="8">
        <v>0.02</v>
      </c>
      <c r="N496" s="8">
        <v>0.6</v>
      </c>
      <c r="O496" s="8">
        <v>2.5</v>
      </c>
      <c r="P496" s="8">
        <v>7</v>
      </c>
      <c r="Q496" s="8">
        <v>0.5</v>
      </c>
      <c r="R496" s="8">
        <v>0.15</v>
      </c>
    </row>
    <row r="497" spans="1:18">
      <c r="A497" s="11">
        <v>379</v>
      </c>
      <c r="B497" s="85" t="s">
        <v>48</v>
      </c>
      <c r="C497" s="36"/>
      <c r="D497" s="9"/>
      <c r="E497" s="11">
        <v>200</v>
      </c>
      <c r="F497" s="12">
        <v>6.58</v>
      </c>
      <c r="G497" s="11">
        <v>7.04</v>
      </c>
      <c r="H497" s="11">
        <v>98.25</v>
      </c>
      <c r="I497" s="85">
        <v>430</v>
      </c>
      <c r="J497" s="9"/>
      <c r="K497" s="17">
        <v>0.5</v>
      </c>
      <c r="L497" s="12">
        <v>0.6</v>
      </c>
      <c r="M497" s="18">
        <v>0.06</v>
      </c>
      <c r="N497" s="12">
        <v>0.6</v>
      </c>
      <c r="O497" s="18">
        <v>200.76</v>
      </c>
      <c r="P497" s="12">
        <v>130.65</v>
      </c>
      <c r="Q497" s="18">
        <v>20.45</v>
      </c>
      <c r="R497" s="11">
        <v>0.1</v>
      </c>
    </row>
    <row r="498" spans="1:18">
      <c r="A498" s="16"/>
      <c r="B498" s="31" t="s">
        <v>183</v>
      </c>
      <c r="C498" s="31"/>
      <c r="D498" s="15"/>
      <c r="E498" s="10"/>
      <c r="F498" s="47">
        <f>F496+F497</f>
        <v>7.61</v>
      </c>
      <c r="G498" s="88">
        <f>G496+G497</f>
        <v>15.219999999999999</v>
      </c>
      <c r="H498" s="87">
        <f>H496+H497</f>
        <v>111.25</v>
      </c>
      <c r="I498" s="73">
        <f>I496+I497</f>
        <v>560</v>
      </c>
      <c r="J498" s="75"/>
      <c r="K498" s="87">
        <f t="shared" ref="K498:Q498" si="38">K496+K497</f>
        <v>0.51</v>
      </c>
      <c r="L498" s="76">
        <f t="shared" si="38"/>
        <v>0.6</v>
      </c>
      <c r="M498" s="87">
        <f t="shared" si="38"/>
        <v>0.08</v>
      </c>
      <c r="N498" s="76">
        <f t="shared" si="38"/>
        <v>1.2</v>
      </c>
      <c r="O498" s="87">
        <f t="shared" si="38"/>
        <v>203.26</v>
      </c>
      <c r="P498" s="76">
        <f t="shared" si="38"/>
        <v>137.65</v>
      </c>
      <c r="Q498" s="87">
        <f t="shared" si="38"/>
        <v>20.95</v>
      </c>
      <c r="R498" s="87">
        <f>R497+R496</f>
        <v>0.25</v>
      </c>
    </row>
    <row r="499" spans="1:18">
      <c r="A499" s="10"/>
      <c r="B499" s="30" t="s">
        <v>39</v>
      </c>
      <c r="C499" s="30"/>
      <c r="D499" s="30"/>
      <c r="E499" s="10"/>
      <c r="F499" s="2"/>
      <c r="G499" s="4"/>
      <c r="H499" s="10"/>
      <c r="I499" s="2"/>
      <c r="J499" s="2"/>
      <c r="K499" s="10"/>
      <c r="L499" s="2"/>
      <c r="M499" s="10"/>
      <c r="N499" s="2"/>
      <c r="O499" s="10"/>
      <c r="P499" s="2"/>
      <c r="Q499" s="10"/>
      <c r="R499" s="10"/>
    </row>
    <row r="500" spans="1:18">
      <c r="A500" s="11">
        <v>71</v>
      </c>
      <c r="B500" s="29" t="s">
        <v>221</v>
      </c>
      <c r="C500" s="2"/>
      <c r="D500" s="2"/>
      <c r="E500" s="11">
        <v>60</v>
      </c>
      <c r="F500" s="29">
        <v>0.48</v>
      </c>
      <c r="G500" s="5">
        <v>0.06</v>
      </c>
      <c r="H500" s="18">
        <v>1.56</v>
      </c>
      <c r="I500" s="29">
        <v>9</v>
      </c>
      <c r="K500" s="11">
        <v>0.02</v>
      </c>
      <c r="L500">
        <v>6</v>
      </c>
      <c r="M500" s="11">
        <v>0.01</v>
      </c>
      <c r="N500" s="29">
        <v>0.06</v>
      </c>
      <c r="O500" s="18">
        <v>13.8</v>
      </c>
      <c r="P500" s="29">
        <v>25.2</v>
      </c>
      <c r="Q500" s="18">
        <v>8.4</v>
      </c>
      <c r="R500" s="18">
        <v>0.36</v>
      </c>
    </row>
    <row r="501" spans="1:18" hidden="1">
      <c r="A501" s="11"/>
      <c r="B501" s="29" t="s">
        <v>160</v>
      </c>
      <c r="C501" s="2"/>
      <c r="D501" s="2"/>
      <c r="E501" s="11"/>
      <c r="F501" s="29"/>
      <c r="G501" s="5"/>
      <c r="H501" s="18"/>
      <c r="I501" s="29"/>
      <c r="K501" s="11"/>
      <c r="M501" s="11"/>
      <c r="N501" s="29"/>
      <c r="O501" s="18"/>
      <c r="P501" s="29"/>
      <c r="Q501" s="18"/>
      <c r="R501" s="18"/>
    </row>
    <row r="502" spans="1:18">
      <c r="A502" s="11">
        <v>102</v>
      </c>
      <c r="B502" s="29" t="s">
        <v>245</v>
      </c>
      <c r="E502" s="11">
        <v>250</v>
      </c>
      <c r="F502" s="29">
        <v>5.23</v>
      </c>
      <c r="G502" s="5">
        <v>3.99</v>
      </c>
      <c r="H502" s="18">
        <v>17.72</v>
      </c>
      <c r="I502" s="29">
        <v>128</v>
      </c>
      <c r="K502" s="11">
        <v>0.13</v>
      </c>
      <c r="L502">
        <v>2</v>
      </c>
      <c r="M502" s="11">
        <v>0.03</v>
      </c>
      <c r="N502" s="29">
        <v>1</v>
      </c>
      <c r="O502" s="18">
        <v>45.28</v>
      </c>
      <c r="P502" s="29">
        <v>122.19</v>
      </c>
      <c r="Q502" s="18">
        <v>4.6900000000000004</v>
      </c>
      <c r="R502" s="18">
        <v>0.01</v>
      </c>
    </row>
    <row r="503" spans="1:18">
      <c r="A503" s="11">
        <v>229</v>
      </c>
      <c r="B503" s="29" t="s">
        <v>271</v>
      </c>
      <c r="E503" s="11" t="s">
        <v>67</v>
      </c>
      <c r="F503" s="29">
        <v>14.44</v>
      </c>
      <c r="G503" s="5">
        <v>7.35</v>
      </c>
      <c r="H503" s="18">
        <v>6.52</v>
      </c>
      <c r="I503" s="29">
        <v>150</v>
      </c>
      <c r="K503" s="11">
        <v>0.1</v>
      </c>
      <c r="L503" s="29">
        <v>2.76</v>
      </c>
      <c r="M503" s="11">
        <v>0.01</v>
      </c>
      <c r="N503" s="29">
        <v>0.6</v>
      </c>
      <c r="O503" s="18">
        <v>48.71</v>
      </c>
      <c r="P503" s="29">
        <v>213.58</v>
      </c>
      <c r="Q503" s="18">
        <v>56.78</v>
      </c>
      <c r="R503" s="18">
        <v>1.04</v>
      </c>
    </row>
    <row r="504" spans="1:18">
      <c r="A504" s="11"/>
      <c r="B504" s="29" t="s">
        <v>66</v>
      </c>
      <c r="E504" s="11"/>
      <c r="G504" s="5"/>
      <c r="H504" s="11"/>
      <c r="K504" s="11"/>
      <c r="M504" s="11"/>
      <c r="O504" s="11"/>
      <c r="Q504" s="11"/>
      <c r="R504" s="11"/>
    </row>
    <row r="505" spans="1:18">
      <c r="A505" s="11">
        <v>125</v>
      </c>
      <c r="B505" s="29" t="s">
        <v>120</v>
      </c>
      <c r="E505" s="11" t="s">
        <v>94</v>
      </c>
      <c r="F505">
        <v>1.97</v>
      </c>
      <c r="G505" s="5">
        <v>3.79</v>
      </c>
      <c r="H505" s="11">
        <v>15.32</v>
      </c>
      <c r="I505">
        <v>103</v>
      </c>
      <c r="K505" s="11">
        <v>0.09</v>
      </c>
      <c r="L505">
        <v>8.24</v>
      </c>
      <c r="M505" s="11">
        <v>0.01</v>
      </c>
      <c r="N505">
        <v>0.15</v>
      </c>
      <c r="O505" s="11">
        <v>9.86</v>
      </c>
      <c r="P505">
        <v>53.1</v>
      </c>
      <c r="Q505" s="11">
        <v>20.63</v>
      </c>
      <c r="R505" s="11">
        <v>0.82</v>
      </c>
    </row>
    <row r="506" spans="1:18">
      <c r="A506" s="11">
        <v>349</v>
      </c>
      <c r="B506" s="29" t="s">
        <v>236</v>
      </c>
      <c r="E506" s="11">
        <v>200</v>
      </c>
      <c r="F506">
        <v>1.04</v>
      </c>
      <c r="G506" s="5"/>
      <c r="H506" s="11">
        <v>35.26</v>
      </c>
      <c r="I506">
        <v>120</v>
      </c>
      <c r="K506" s="11">
        <v>0.01</v>
      </c>
      <c r="L506">
        <v>0.5</v>
      </c>
      <c r="M506" s="11">
        <v>0.02</v>
      </c>
      <c r="N506">
        <v>0.4</v>
      </c>
      <c r="O506" s="11">
        <v>500.02</v>
      </c>
      <c r="P506">
        <v>20.61</v>
      </c>
      <c r="Q506" s="11">
        <v>30.02</v>
      </c>
      <c r="R506" s="11">
        <v>10.86</v>
      </c>
    </row>
    <row r="507" spans="1:18">
      <c r="A507" s="8"/>
      <c r="B507" s="29" t="s">
        <v>44</v>
      </c>
      <c r="D507" s="8"/>
      <c r="E507" s="11">
        <v>30</v>
      </c>
      <c r="F507">
        <v>3.4</v>
      </c>
      <c r="G507" s="5">
        <v>0.64</v>
      </c>
      <c r="H507" s="11">
        <v>14.8</v>
      </c>
      <c r="I507">
        <v>79</v>
      </c>
      <c r="K507" s="11">
        <v>0.02</v>
      </c>
      <c r="L507" s="29">
        <v>0.2</v>
      </c>
      <c r="M507" s="11">
        <v>0.01</v>
      </c>
      <c r="N507">
        <v>0.67</v>
      </c>
      <c r="O507" s="11">
        <v>17.2</v>
      </c>
      <c r="P507">
        <v>50.6</v>
      </c>
      <c r="Q507" s="11">
        <v>10</v>
      </c>
      <c r="R507" s="11"/>
    </row>
    <row r="508" spans="1:18">
      <c r="A508" s="50"/>
      <c r="B508" s="49" t="s">
        <v>43</v>
      </c>
      <c r="C508" s="45"/>
      <c r="D508" s="9"/>
      <c r="E508" s="51">
        <v>50</v>
      </c>
      <c r="F508" s="12">
        <v>5.13</v>
      </c>
      <c r="G508" s="36">
        <v>0.93</v>
      </c>
      <c r="H508" s="12">
        <v>24.93</v>
      </c>
      <c r="I508" s="36">
        <v>128</v>
      </c>
      <c r="J508" s="9"/>
      <c r="K508" s="36">
        <v>0.02</v>
      </c>
      <c r="L508" s="12">
        <v>0.5</v>
      </c>
      <c r="M508" s="36">
        <v>0.02</v>
      </c>
      <c r="N508" s="12">
        <v>0.7</v>
      </c>
      <c r="O508" s="36">
        <v>22</v>
      </c>
      <c r="P508" s="12">
        <v>29.33</v>
      </c>
      <c r="Q508" s="36">
        <v>7</v>
      </c>
      <c r="R508" s="12">
        <v>0.02</v>
      </c>
    </row>
    <row r="509" spans="1:18">
      <c r="A509" s="16"/>
      <c r="B509" s="53" t="s">
        <v>70</v>
      </c>
      <c r="C509" s="54"/>
      <c r="D509" s="38"/>
      <c r="E509" s="47"/>
      <c r="F509" s="31">
        <f>F500+F502+F503+F505+F506+F507+F508</f>
        <v>31.689999999999994</v>
      </c>
      <c r="G509" s="47">
        <f>G508+G507+G506+G505+G503+G502+G500</f>
        <v>16.760000000000002</v>
      </c>
      <c r="H509" s="47">
        <f>H508+H507+H506+H505+H503+H502+H500</f>
        <v>116.11</v>
      </c>
      <c r="I509" s="32">
        <f>I508+I507+I506+I505+I503+I502+I500</f>
        <v>717</v>
      </c>
      <c r="J509" s="15"/>
      <c r="K509" s="32">
        <f t="shared" ref="K509:R509" si="39">K508+K507+K506+K505+K503+K502+K500</f>
        <v>0.39</v>
      </c>
      <c r="L509" s="47">
        <f t="shared" si="39"/>
        <v>20.2</v>
      </c>
      <c r="M509" s="32">
        <f t="shared" si="39"/>
        <v>0.11</v>
      </c>
      <c r="N509" s="47">
        <f t="shared" si="39"/>
        <v>3.58</v>
      </c>
      <c r="O509" s="55">
        <f t="shared" si="39"/>
        <v>656.87</v>
      </c>
      <c r="P509" s="47">
        <f t="shared" si="39"/>
        <v>514.61</v>
      </c>
      <c r="Q509" s="56">
        <f t="shared" si="39"/>
        <v>137.52000000000001</v>
      </c>
      <c r="R509" s="47">
        <f t="shared" si="39"/>
        <v>13.109999999999998</v>
      </c>
    </row>
    <row r="510" spans="1:18">
      <c r="A510" s="11"/>
      <c r="B510" s="58" t="s">
        <v>71</v>
      </c>
      <c r="C510" s="44"/>
      <c r="D510" s="44"/>
      <c r="E510" s="11"/>
      <c r="G510" s="11"/>
      <c r="H510" s="11"/>
      <c r="I510" s="2"/>
      <c r="J510" s="8"/>
      <c r="L510" s="11"/>
      <c r="N510" s="11"/>
      <c r="P510" s="11"/>
      <c r="R510" s="11"/>
    </row>
    <row r="511" spans="1:18">
      <c r="A511" s="11"/>
      <c r="B511" s="81" t="s">
        <v>56</v>
      </c>
      <c r="C511" s="59"/>
      <c r="D511" s="34"/>
      <c r="E511" s="11" t="s">
        <v>57</v>
      </c>
      <c r="F511">
        <v>0.75</v>
      </c>
      <c r="G511" s="11"/>
      <c r="H511" s="11">
        <v>20.57</v>
      </c>
      <c r="I511" s="29">
        <v>85</v>
      </c>
      <c r="J511" s="8"/>
      <c r="K511" s="17">
        <v>0.01</v>
      </c>
      <c r="L511" s="11">
        <v>1.01</v>
      </c>
      <c r="M511" s="29">
        <v>0.01</v>
      </c>
      <c r="N511" s="11">
        <v>0.1</v>
      </c>
      <c r="O511" s="17">
        <v>11.12</v>
      </c>
      <c r="P511" s="11">
        <v>15.14</v>
      </c>
      <c r="Q511" s="18">
        <v>1.44</v>
      </c>
      <c r="R511" s="11">
        <v>0.2</v>
      </c>
    </row>
    <row r="512" spans="1:18">
      <c r="A512" s="11">
        <v>338</v>
      </c>
      <c r="B512" s="29" t="s">
        <v>227</v>
      </c>
      <c r="E512" s="11" t="s">
        <v>57</v>
      </c>
      <c r="F512">
        <v>0.86</v>
      </c>
      <c r="G512" s="11">
        <v>0.19</v>
      </c>
      <c r="H512" s="11">
        <v>7.37</v>
      </c>
      <c r="I512" s="2">
        <v>35</v>
      </c>
      <c r="J512" s="8"/>
      <c r="K512">
        <v>0.03</v>
      </c>
      <c r="L512" s="11">
        <v>20</v>
      </c>
      <c r="M512">
        <v>0.03</v>
      </c>
      <c r="N512" s="11">
        <v>0.4</v>
      </c>
      <c r="O512">
        <v>20.6</v>
      </c>
      <c r="P512" s="11">
        <v>10.7</v>
      </c>
      <c r="Q512">
        <v>11.7</v>
      </c>
      <c r="R512" s="11">
        <v>0.27</v>
      </c>
    </row>
    <row r="513" spans="1:20">
      <c r="A513" s="37"/>
      <c r="B513" s="53" t="s">
        <v>74</v>
      </c>
      <c r="C513" s="38"/>
      <c r="D513" s="39"/>
      <c r="E513" s="47"/>
      <c r="F513" s="46">
        <f>F512+F511</f>
        <v>1.6099999999999999</v>
      </c>
      <c r="G513" s="46">
        <f>G512+G511</f>
        <v>0.19</v>
      </c>
      <c r="H513" s="46">
        <f>H512+H511</f>
        <v>27.94</v>
      </c>
      <c r="I513" s="31">
        <f>I512+I511</f>
        <v>120</v>
      </c>
      <c r="J513" s="15"/>
      <c r="K513" s="47">
        <f t="shared" ref="K513:R513" si="40">K512+K511</f>
        <v>0.04</v>
      </c>
      <c r="L513" s="31">
        <f t="shared" si="40"/>
        <v>21.01</v>
      </c>
      <c r="M513" s="31">
        <f t="shared" si="40"/>
        <v>0.04</v>
      </c>
      <c r="N513" s="46">
        <f t="shared" si="40"/>
        <v>0.5</v>
      </c>
      <c r="O513" s="47">
        <f t="shared" si="40"/>
        <v>31.72</v>
      </c>
      <c r="P513" s="47">
        <f t="shared" si="40"/>
        <v>25.84</v>
      </c>
      <c r="Q513" s="46">
        <f t="shared" si="40"/>
        <v>13.139999999999999</v>
      </c>
      <c r="R513" s="46">
        <f t="shared" si="40"/>
        <v>0.47000000000000003</v>
      </c>
      <c r="T513" s="33">
        <v>2</v>
      </c>
    </row>
    <row r="514" spans="1:20">
      <c r="A514" s="10"/>
      <c r="B514" s="30"/>
      <c r="C514" s="60" t="s">
        <v>75</v>
      </c>
      <c r="D514" s="21"/>
      <c r="E514" s="10"/>
      <c r="F514" s="10"/>
      <c r="G514" s="10"/>
      <c r="H514" s="10"/>
      <c r="I514" s="4"/>
      <c r="J514" s="7"/>
      <c r="K514" s="7"/>
      <c r="L514" s="7"/>
      <c r="M514" s="7"/>
      <c r="N514" s="7"/>
      <c r="O514" s="7"/>
      <c r="P514" s="7"/>
      <c r="Q514" s="7"/>
      <c r="R514" s="7"/>
    </row>
    <row r="515" spans="1:20">
      <c r="A515" s="11">
        <v>14</v>
      </c>
      <c r="B515" t="s">
        <v>76</v>
      </c>
      <c r="D515" s="8"/>
      <c r="E515" s="11">
        <v>10</v>
      </c>
      <c r="F515" s="11">
        <v>7.0000000000000007E-2</v>
      </c>
      <c r="G515" s="11">
        <v>6.86</v>
      </c>
      <c r="H515" s="11">
        <v>0.09</v>
      </c>
      <c r="I515" s="5">
        <v>62</v>
      </c>
      <c r="J515" s="8"/>
      <c r="K515" s="8"/>
      <c r="L515" s="8"/>
      <c r="M515" s="8">
        <v>7.0000000000000007E-2</v>
      </c>
      <c r="N515" s="8">
        <v>0.1</v>
      </c>
      <c r="O515" s="8">
        <v>1.58</v>
      </c>
      <c r="P515" s="8">
        <v>2.2599999999999998</v>
      </c>
      <c r="Q515" s="8">
        <v>0.03</v>
      </c>
      <c r="R515" s="8">
        <v>0.01</v>
      </c>
    </row>
    <row r="516" spans="1:20">
      <c r="A516" s="11">
        <v>243</v>
      </c>
      <c r="D516" s="8"/>
      <c r="E516" s="11"/>
      <c r="F516" s="11"/>
      <c r="G516" s="11"/>
      <c r="H516" s="11"/>
      <c r="I516" s="5"/>
      <c r="J516" s="8"/>
      <c r="K516" s="8"/>
      <c r="L516" s="8"/>
      <c r="M516" s="8"/>
      <c r="N516" s="8"/>
      <c r="O516" s="8"/>
      <c r="P516" s="8"/>
      <c r="Q516" s="8"/>
      <c r="R516" s="8"/>
    </row>
    <row r="517" spans="1:20">
      <c r="A517" s="11">
        <v>74</v>
      </c>
      <c r="B517" t="s">
        <v>193</v>
      </c>
      <c r="D517" s="8"/>
      <c r="E517" s="11">
        <v>60</v>
      </c>
      <c r="F517" s="11">
        <v>1</v>
      </c>
      <c r="G517" s="11">
        <v>2.93</v>
      </c>
      <c r="H517" s="11">
        <v>4.51</v>
      </c>
      <c r="I517" s="5">
        <v>48</v>
      </c>
      <c r="J517" s="8"/>
      <c r="K517" s="8">
        <v>0.05</v>
      </c>
      <c r="L517" s="8">
        <v>5.5</v>
      </c>
      <c r="M517" s="8">
        <v>0.02</v>
      </c>
      <c r="N517" s="8">
        <v>0.48</v>
      </c>
      <c r="O517" s="8">
        <v>19.52</v>
      </c>
      <c r="P517" s="8">
        <v>23.84</v>
      </c>
      <c r="Q517" s="8">
        <v>11.39</v>
      </c>
      <c r="R517" s="8">
        <v>0.43</v>
      </c>
    </row>
    <row r="518" spans="1:20">
      <c r="A518" s="11">
        <v>268</v>
      </c>
      <c r="B518" t="s">
        <v>168</v>
      </c>
      <c r="D518" s="8"/>
      <c r="E518" s="11">
        <v>80</v>
      </c>
      <c r="F518" s="11">
        <v>11.52</v>
      </c>
      <c r="G518" s="11">
        <v>12.66</v>
      </c>
      <c r="H518" s="11">
        <v>4.88</v>
      </c>
      <c r="I518" s="5">
        <v>180</v>
      </c>
      <c r="J518" s="8"/>
      <c r="K518" s="8">
        <v>0.04</v>
      </c>
      <c r="L518" s="8"/>
      <c r="M518" s="8">
        <v>0.01</v>
      </c>
      <c r="N518" s="8">
        <v>1.5</v>
      </c>
      <c r="O518" s="8">
        <v>10.14</v>
      </c>
      <c r="P518" s="8">
        <v>129.91</v>
      </c>
      <c r="Q518" s="8">
        <v>20.98</v>
      </c>
      <c r="R518" s="8">
        <v>2.02</v>
      </c>
    </row>
    <row r="519" spans="1:20">
      <c r="A519" s="11">
        <v>309</v>
      </c>
      <c r="B519" t="s">
        <v>206</v>
      </c>
      <c r="D519" s="8"/>
      <c r="E519" s="11" t="s">
        <v>94</v>
      </c>
      <c r="F519" s="11">
        <v>3.42</v>
      </c>
      <c r="G519" s="11">
        <v>3.78</v>
      </c>
      <c r="H519" s="11">
        <v>22.25</v>
      </c>
      <c r="I519" s="5">
        <v>137</v>
      </c>
      <c r="J519" s="8"/>
      <c r="K519" s="8"/>
      <c r="L519" s="8"/>
      <c r="M519" s="8">
        <v>0.01</v>
      </c>
      <c r="N519" s="8">
        <v>2</v>
      </c>
      <c r="O519" s="8">
        <v>0.79</v>
      </c>
      <c r="P519" s="8">
        <v>1.1299999999999999</v>
      </c>
      <c r="Q519" s="8">
        <v>0.02</v>
      </c>
      <c r="R519" s="8">
        <v>0.01</v>
      </c>
    </row>
    <row r="520" spans="1:20">
      <c r="A520" s="11">
        <v>386</v>
      </c>
      <c r="B520" s="5" t="s">
        <v>59</v>
      </c>
      <c r="C520" s="2"/>
      <c r="D520" s="8"/>
      <c r="E520" s="11" t="s">
        <v>57</v>
      </c>
      <c r="F520" s="11">
        <v>2.8</v>
      </c>
      <c r="G520" s="11">
        <v>2.5</v>
      </c>
      <c r="H520" s="11">
        <v>3.6</v>
      </c>
      <c r="I520" s="5">
        <v>50</v>
      </c>
      <c r="J520" s="8"/>
      <c r="K520" s="8">
        <v>0.3</v>
      </c>
      <c r="L520" s="8">
        <v>0.01</v>
      </c>
      <c r="M520" s="8">
        <v>0.02</v>
      </c>
      <c r="N520" s="8">
        <v>0.3</v>
      </c>
      <c r="O520" s="8">
        <v>148</v>
      </c>
      <c r="P520" s="8">
        <v>180</v>
      </c>
      <c r="Q520" s="8">
        <v>1</v>
      </c>
      <c r="R520" s="8">
        <v>0.01</v>
      </c>
    </row>
    <row r="521" spans="1:20">
      <c r="A521" s="11"/>
      <c r="B521" s="2" t="s">
        <v>44</v>
      </c>
      <c r="C521" s="2"/>
      <c r="D521" s="8"/>
      <c r="E521" s="11">
        <v>60</v>
      </c>
      <c r="F521" s="8">
        <v>6.8</v>
      </c>
      <c r="G521" s="11">
        <v>1.28</v>
      </c>
      <c r="H521" s="8">
        <v>29.6</v>
      </c>
      <c r="I521" s="5">
        <v>158</v>
      </c>
      <c r="J521" s="8"/>
      <c r="K521" s="11">
        <v>0.02</v>
      </c>
      <c r="L521" s="8">
        <v>0.4</v>
      </c>
      <c r="M521" s="8">
        <v>0.02</v>
      </c>
      <c r="N521" s="8">
        <v>0.48</v>
      </c>
      <c r="O521" s="8">
        <v>34.4</v>
      </c>
      <c r="P521" s="8">
        <v>71.2</v>
      </c>
      <c r="Q521" s="8">
        <v>20</v>
      </c>
      <c r="R521" s="8"/>
    </row>
    <row r="522" spans="1:20">
      <c r="A522" s="8"/>
      <c r="B522" s="57" t="s">
        <v>81</v>
      </c>
      <c r="C522" s="57"/>
      <c r="D522" s="8"/>
      <c r="E522" s="11">
        <v>30</v>
      </c>
      <c r="F522" s="11">
        <v>3.08</v>
      </c>
      <c r="G522" s="11">
        <v>0.56000000000000005</v>
      </c>
      <c r="H522" s="5">
        <v>14.96</v>
      </c>
      <c r="I522" s="29">
        <v>77</v>
      </c>
      <c r="J522" s="8"/>
      <c r="K522" s="11">
        <v>0.02</v>
      </c>
      <c r="L522" s="11">
        <v>0.3</v>
      </c>
      <c r="M522" s="11">
        <v>0.01</v>
      </c>
      <c r="N522" s="11">
        <v>0.42</v>
      </c>
      <c r="O522" s="11">
        <v>13.2</v>
      </c>
      <c r="P522" s="11">
        <v>17.600000000000001</v>
      </c>
      <c r="Q522" s="11">
        <v>4</v>
      </c>
      <c r="R522" s="11"/>
    </row>
    <row r="523" spans="1:20" ht="13.5" customHeight="1">
      <c r="A523" s="10"/>
      <c r="B523" s="63" t="s">
        <v>82</v>
      </c>
      <c r="C523" s="14"/>
      <c r="D523" s="15"/>
      <c r="E523" s="15"/>
      <c r="F523" s="47">
        <f>F522+F521+F520+F519+F518+F517+F516+F515</f>
        <v>28.69</v>
      </c>
      <c r="G523" s="47">
        <f>G522+G521+G520+G519+G518+G517+G516+G515</f>
        <v>30.57</v>
      </c>
      <c r="H523" s="47">
        <f>H522+H521+H520+H519+H518+H517+H516+H515</f>
        <v>79.89</v>
      </c>
      <c r="I523" s="70">
        <f>I522+I521+I520+I519+I518+I517+I516+I515</f>
        <v>712</v>
      </c>
      <c r="J523" s="15"/>
      <c r="K523" s="47">
        <f t="shared" ref="K523:R523" si="41">K522+K521+K520+K519+K518+K517+K516+K515</f>
        <v>0.42999999999999994</v>
      </c>
      <c r="L523" s="47">
        <f t="shared" si="41"/>
        <v>6.21</v>
      </c>
      <c r="M523" s="47">
        <f t="shared" si="41"/>
        <v>0.16000000000000003</v>
      </c>
      <c r="N523" s="47">
        <f t="shared" si="41"/>
        <v>5.2799999999999994</v>
      </c>
      <c r="O523" s="47">
        <f t="shared" si="41"/>
        <v>227.63</v>
      </c>
      <c r="P523" s="47">
        <f t="shared" si="41"/>
        <v>425.94</v>
      </c>
      <c r="Q523" s="47">
        <f t="shared" si="41"/>
        <v>57.42</v>
      </c>
      <c r="R523" s="46">
        <f t="shared" si="41"/>
        <v>2.48</v>
      </c>
    </row>
    <row r="524" spans="1:20" hidden="1">
      <c r="A524" s="11"/>
      <c r="B524" s="65" t="s">
        <v>83</v>
      </c>
      <c r="C524" s="64"/>
      <c r="D524" s="66"/>
      <c r="E524" s="7"/>
      <c r="F524" s="62"/>
      <c r="G524" s="10"/>
      <c r="H524" s="10"/>
      <c r="I524" s="4"/>
      <c r="J524" s="7"/>
      <c r="K524" s="10"/>
      <c r="L524" s="10"/>
      <c r="M524" s="10"/>
      <c r="N524" s="10"/>
      <c r="O524" s="10"/>
      <c r="P524" s="10"/>
      <c r="Q524" s="10"/>
      <c r="R524" s="10"/>
    </row>
    <row r="525" spans="1:20" hidden="1">
      <c r="A525" s="11">
        <v>386</v>
      </c>
      <c r="B525" s="29" t="s">
        <v>59</v>
      </c>
      <c r="D525" s="8"/>
      <c r="E525" s="8" t="s">
        <v>57</v>
      </c>
      <c r="F525" s="11">
        <v>2.8</v>
      </c>
      <c r="G525" s="11">
        <v>2.5</v>
      </c>
      <c r="H525" s="11">
        <v>3.6</v>
      </c>
      <c r="I525">
        <v>50</v>
      </c>
      <c r="J525" s="8"/>
      <c r="K525" s="11">
        <v>0.3</v>
      </c>
      <c r="L525" s="11">
        <v>0.01</v>
      </c>
      <c r="M525" s="11">
        <v>0.02</v>
      </c>
      <c r="N525" s="11">
        <v>0.3</v>
      </c>
      <c r="O525" s="11">
        <v>148</v>
      </c>
      <c r="P525" s="11">
        <v>180</v>
      </c>
      <c r="Q525" s="11">
        <v>1</v>
      </c>
      <c r="R525" s="8">
        <v>0.01</v>
      </c>
    </row>
    <row r="526" spans="1:20" hidden="1">
      <c r="A526" s="12"/>
      <c r="B526" s="77"/>
      <c r="C526" s="36"/>
      <c r="D526" s="9"/>
      <c r="E526" s="9"/>
      <c r="F526" s="71"/>
      <c r="G526" s="76"/>
      <c r="H526" s="76"/>
      <c r="I526" s="45"/>
      <c r="J526" s="75"/>
      <c r="K526" s="76"/>
      <c r="L526" s="76"/>
      <c r="M526" s="76"/>
      <c r="N526" s="76"/>
      <c r="O526" s="76"/>
      <c r="P526" s="76"/>
      <c r="Q526" s="76"/>
      <c r="R526" s="76"/>
    </row>
    <row r="527" spans="1:20" hidden="1">
      <c r="C527" s="1" t="s">
        <v>60</v>
      </c>
      <c r="F527" s="52">
        <v>2.8</v>
      </c>
      <c r="G527" s="72">
        <v>2.5</v>
      </c>
      <c r="H527" s="72">
        <v>3.6</v>
      </c>
      <c r="I527" s="1">
        <v>50</v>
      </c>
      <c r="J527" s="74"/>
      <c r="K527" s="72">
        <v>0.3</v>
      </c>
      <c r="L527" s="72">
        <v>0.01</v>
      </c>
      <c r="M527" s="72">
        <v>0.02</v>
      </c>
      <c r="N527" s="72">
        <v>0.3</v>
      </c>
      <c r="O527" s="72">
        <v>148</v>
      </c>
      <c r="P527" s="72">
        <v>180</v>
      </c>
      <c r="Q527" s="72">
        <v>1</v>
      </c>
      <c r="R527" s="76">
        <v>0.01</v>
      </c>
    </row>
    <row r="528" spans="1:20">
      <c r="A528" s="13"/>
      <c r="B528" s="31" t="s">
        <v>102</v>
      </c>
      <c r="C528" s="14"/>
      <c r="D528" s="14"/>
      <c r="E528" s="15"/>
      <c r="F528" s="47">
        <f>F523+F513+F509+F498+F494</f>
        <v>90.419999999999987</v>
      </c>
      <c r="G528" s="47">
        <f>G523+G513+G509+G498+G494</f>
        <v>93.89</v>
      </c>
      <c r="H528" s="47">
        <f>H523+H513+H509+H498+H494</f>
        <v>435.37</v>
      </c>
      <c r="I528" s="31">
        <f>I523+I513+I509+I498+I494</f>
        <v>2873</v>
      </c>
      <c r="J528" s="46"/>
      <c r="K528" s="47">
        <f t="shared" ref="K528:R528" si="42">K523+K513+K509+K498+K494</f>
        <v>1.73</v>
      </c>
      <c r="L528" s="47">
        <f t="shared" si="42"/>
        <v>48.910000000000004</v>
      </c>
      <c r="M528" s="47">
        <f t="shared" si="42"/>
        <v>0.53</v>
      </c>
      <c r="N528" s="47">
        <f t="shared" si="42"/>
        <v>12.439999999999998</v>
      </c>
      <c r="O528" s="47">
        <f t="shared" si="42"/>
        <v>1538.09</v>
      </c>
      <c r="P528" s="47">
        <f t="shared" si="42"/>
        <v>1318.87</v>
      </c>
      <c r="Q528" s="47">
        <f t="shared" si="42"/>
        <v>289.07</v>
      </c>
      <c r="R528" s="46">
        <f t="shared" si="42"/>
        <v>20.259999999999998</v>
      </c>
    </row>
    <row r="529" spans="1:18">
      <c r="C529" s="2"/>
    </row>
    <row r="530" spans="1:18">
      <c r="K530" s="1" t="s">
        <v>161</v>
      </c>
      <c r="L530" s="1"/>
      <c r="M530" s="1"/>
      <c r="N530" s="1"/>
    </row>
    <row r="531" spans="1:18">
      <c r="A531" s="10" t="s">
        <v>9</v>
      </c>
      <c r="B531" s="3" t="s">
        <v>10</v>
      </c>
      <c r="C531" s="3"/>
      <c r="D531" s="7"/>
      <c r="E531" s="10" t="s">
        <v>12</v>
      </c>
      <c r="F531" s="13" t="s">
        <v>17</v>
      </c>
      <c r="G531" s="14"/>
      <c r="H531" s="15"/>
      <c r="I531" s="3" t="s">
        <v>18</v>
      </c>
      <c r="J531" s="7"/>
      <c r="K531" s="3"/>
      <c r="L531" s="3" t="s">
        <v>20</v>
      </c>
      <c r="M531" s="3"/>
      <c r="N531" s="15"/>
      <c r="O531" s="14" t="s">
        <v>25</v>
      </c>
      <c r="P531" s="3"/>
      <c r="Q531" s="3"/>
      <c r="R531" s="7"/>
    </row>
    <row r="532" spans="1:18">
      <c r="A532" s="8"/>
      <c r="B532" s="2" t="s">
        <v>11</v>
      </c>
      <c r="C532" s="2"/>
      <c r="D532" s="8"/>
      <c r="E532" s="11" t="s">
        <v>13</v>
      </c>
      <c r="F532" s="11" t="s">
        <v>14</v>
      </c>
      <c r="G532" s="11" t="s">
        <v>15</v>
      </c>
      <c r="H532" s="11" t="s">
        <v>16</v>
      </c>
      <c r="I532" s="17" t="s">
        <v>19</v>
      </c>
      <c r="J532" s="8"/>
      <c r="K532" s="16" t="s">
        <v>21</v>
      </c>
      <c r="L532" s="16" t="s">
        <v>22</v>
      </c>
      <c r="M532" s="16" t="s">
        <v>23</v>
      </c>
      <c r="N532" s="15" t="s">
        <v>24</v>
      </c>
      <c r="O532" s="17" t="s">
        <v>26</v>
      </c>
      <c r="P532" s="19" t="s">
        <v>27</v>
      </c>
      <c r="Q532" s="19" t="s">
        <v>28</v>
      </c>
      <c r="R532" s="15" t="s">
        <v>29</v>
      </c>
    </row>
    <row r="533" spans="1:18">
      <c r="A533" s="16">
        <v>1</v>
      </c>
      <c r="B533" s="14"/>
      <c r="C533" s="14">
        <v>2</v>
      </c>
      <c r="D533" s="15"/>
      <c r="E533" s="16">
        <v>3</v>
      </c>
      <c r="F533" s="16">
        <v>4</v>
      </c>
      <c r="G533" s="16">
        <v>5</v>
      </c>
      <c r="H533" s="16">
        <v>6</v>
      </c>
      <c r="I533" s="13">
        <v>7</v>
      </c>
      <c r="J533" s="15"/>
      <c r="K533" s="16">
        <v>8</v>
      </c>
      <c r="L533" s="16">
        <v>9</v>
      </c>
      <c r="M533" s="16">
        <v>10</v>
      </c>
      <c r="N533" s="15">
        <v>11</v>
      </c>
      <c r="O533" s="16">
        <v>12</v>
      </c>
      <c r="P533" s="16">
        <v>13</v>
      </c>
      <c r="Q533" s="16">
        <v>14</v>
      </c>
      <c r="R533" s="9">
        <v>15</v>
      </c>
    </row>
    <row r="534" spans="1:18">
      <c r="A534" s="22"/>
      <c r="B534" s="20"/>
      <c r="C534" s="20" t="s">
        <v>30</v>
      </c>
      <c r="D534" s="21"/>
      <c r="E534" s="10"/>
      <c r="F534" s="10"/>
      <c r="G534" s="10"/>
      <c r="I534" s="4"/>
      <c r="K534" s="10"/>
      <c r="M534" s="10"/>
      <c r="O534" s="10"/>
      <c r="P534" s="7"/>
      <c r="Q534" s="7"/>
      <c r="R534" s="10"/>
    </row>
    <row r="535" spans="1:18">
      <c r="A535" s="23">
        <v>14</v>
      </c>
      <c r="B535" t="s">
        <v>31</v>
      </c>
      <c r="D535" s="8"/>
      <c r="E535" s="11">
        <v>10</v>
      </c>
      <c r="F535" s="11">
        <v>7.0000000000000007E-2</v>
      </c>
      <c r="G535" s="28">
        <v>6.86</v>
      </c>
      <c r="H535" s="5">
        <v>0.09</v>
      </c>
      <c r="I535" s="5">
        <v>62</v>
      </c>
      <c r="K535" s="11"/>
      <c r="L535" s="2"/>
      <c r="M535" s="43">
        <v>7.0000000000000007E-2</v>
      </c>
      <c r="N535">
        <v>0.1</v>
      </c>
      <c r="O535" s="11">
        <v>1.58</v>
      </c>
      <c r="P535" s="8">
        <v>2.2599999999999998</v>
      </c>
      <c r="Q535" s="11">
        <v>0.03</v>
      </c>
      <c r="R535" s="8">
        <v>0.01</v>
      </c>
    </row>
    <row r="536" spans="1:18">
      <c r="A536" s="24">
        <v>15</v>
      </c>
      <c r="B536" t="s">
        <v>32</v>
      </c>
      <c r="D536" s="8"/>
      <c r="E536" s="11">
        <v>15</v>
      </c>
      <c r="F536" s="11">
        <v>3.9</v>
      </c>
      <c r="G536" s="11">
        <v>3.98</v>
      </c>
      <c r="H536" s="5"/>
      <c r="I536" s="5">
        <v>51</v>
      </c>
      <c r="K536" s="11"/>
      <c r="L536" s="8">
        <v>0.02</v>
      </c>
      <c r="M536" s="11">
        <v>0.05</v>
      </c>
      <c r="N536" s="29">
        <v>0.02</v>
      </c>
      <c r="O536" s="11">
        <v>105</v>
      </c>
      <c r="P536" s="8">
        <v>60</v>
      </c>
      <c r="Q536" s="11"/>
      <c r="R536" s="8"/>
    </row>
    <row r="537" spans="1:18">
      <c r="A537" s="8">
        <v>182</v>
      </c>
      <c r="B537" t="s">
        <v>103</v>
      </c>
      <c r="D537" s="8"/>
      <c r="E537" s="11" t="s">
        <v>88</v>
      </c>
      <c r="F537" s="11">
        <v>5.7</v>
      </c>
      <c r="G537" s="11">
        <v>9.9499999999999993</v>
      </c>
      <c r="H537" s="5">
        <v>28.89</v>
      </c>
      <c r="I537" s="5">
        <v>228</v>
      </c>
      <c r="K537" s="11">
        <v>0.06</v>
      </c>
      <c r="L537" s="8">
        <v>0.52</v>
      </c>
      <c r="M537" s="11">
        <v>0.04</v>
      </c>
      <c r="N537" s="29">
        <v>0.64</v>
      </c>
      <c r="O537" s="11">
        <v>112.75</v>
      </c>
      <c r="P537" s="8">
        <v>103.49</v>
      </c>
      <c r="Q537" s="11">
        <v>17.07</v>
      </c>
      <c r="R537" s="8">
        <v>0.35</v>
      </c>
    </row>
    <row r="538" spans="1:18">
      <c r="A538" s="25"/>
      <c r="B538" t="s">
        <v>246</v>
      </c>
      <c r="D538" s="8"/>
      <c r="E538" s="11"/>
      <c r="F538" s="11"/>
      <c r="G538" s="11"/>
      <c r="H538" s="5"/>
      <c r="I538" s="5"/>
      <c r="K538" s="11"/>
      <c r="L538" s="8"/>
      <c r="M538" s="11"/>
      <c r="O538" s="11"/>
      <c r="P538" s="8"/>
      <c r="Q538" s="11"/>
      <c r="R538" s="8"/>
    </row>
    <row r="539" spans="1:18">
      <c r="A539" s="27">
        <v>378</v>
      </c>
      <c r="B539" t="s">
        <v>188</v>
      </c>
      <c r="D539" s="8"/>
      <c r="E539" s="11" t="s">
        <v>185</v>
      </c>
      <c r="F539" s="11">
        <v>1.41</v>
      </c>
      <c r="G539" s="11">
        <v>1.43</v>
      </c>
      <c r="H539" s="5">
        <v>15</v>
      </c>
      <c r="I539" s="5">
        <v>83</v>
      </c>
      <c r="K539" s="11">
        <v>0.01</v>
      </c>
      <c r="L539" s="8">
        <v>0.26</v>
      </c>
      <c r="M539" s="11">
        <v>0.01</v>
      </c>
      <c r="O539" s="11">
        <v>40.06</v>
      </c>
      <c r="P539" s="8">
        <v>20.149999999999999</v>
      </c>
      <c r="Q539" s="11"/>
      <c r="R539" s="8"/>
    </row>
    <row r="540" spans="1:18">
      <c r="A540" s="26"/>
      <c r="B540" t="s">
        <v>44</v>
      </c>
      <c r="D540" s="9"/>
      <c r="E540" s="11">
        <v>60</v>
      </c>
      <c r="F540" s="11">
        <v>6.8</v>
      </c>
      <c r="G540" s="11">
        <v>1.28</v>
      </c>
      <c r="H540" s="5">
        <v>29.6</v>
      </c>
      <c r="I540" s="6">
        <v>158</v>
      </c>
      <c r="K540" s="11">
        <v>0.02</v>
      </c>
      <c r="L540" s="8">
        <v>0.4</v>
      </c>
      <c r="M540" s="11">
        <v>0.02</v>
      </c>
      <c r="N540" s="12">
        <v>0.48</v>
      </c>
      <c r="O540" s="8">
        <v>34.4</v>
      </c>
      <c r="P540" s="8">
        <v>71.2</v>
      </c>
      <c r="Q540" s="12">
        <v>20</v>
      </c>
      <c r="R540" s="12"/>
    </row>
    <row r="541" spans="1:18">
      <c r="A541" s="13"/>
      <c r="B541" s="31" t="s">
        <v>38</v>
      </c>
      <c r="C541" s="31"/>
      <c r="D541" s="15"/>
      <c r="E541" s="16"/>
      <c r="F541" s="47">
        <f>F535+F536+F537+F538+F539+F540</f>
        <v>17.88</v>
      </c>
      <c r="G541" s="47">
        <f>G540+G539+G538+G537+G536+G535</f>
        <v>23.5</v>
      </c>
      <c r="H541" s="47">
        <f>H540+H539+H537+H536+H535</f>
        <v>73.580000000000013</v>
      </c>
      <c r="I541" s="48">
        <f>I540+I539+I537+I536+I535</f>
        <v>582</v>
      </c>
      <c r="J541" s="15"/>
      <c r="K541" s="47">
        <f t="shared" ref="K541:R541" si="43">K540+K539+K537+K536+K535</f>
        <v>0.09</v>
      </c>
      <c r="L541" s="47">
        <f t="shared" si="43"/>
        <v>1.2000000000000002</v>
      </c>
      <c r="M541" s="47">
        <f t="shared" si="43"/>
        <v>0.19</v>
      </c>
      <c r="N541" s="47">
        <f t="shared" si="43"/>
        <v>1.2400000000000002</v>
      </c>
      <c r="O541" s="47">
        <f t="shared" si="43"/>
        <v>293.79000000000002</v>
      </c>
      <c r="P541" s="47">
        <f t="shared" si="43"/>
        <v>257.09999999999997</v>
      </c>
      <c r="Q541" s="47">
        <f t="shared" si="43"/>
        <v>37.1</v>
      </c>
      <c r="R541" s="47">
        <f t="shared" si="43"/>
        <v>0.36</v>
      </c>
    </row>
    <row r="542" spans="1:18">
      <c r="A542" s="10"/>
      <c r="B542" s="89" t="s">
        <v>182</v>
      </c>
      <c r="C542" s="89"/>
      <c r="D542" s="30"/>
      <c r="E542" s="10"/>
      <c r="F542" s="67"/>
      <c r="G542" s="88"/>
      <c r="H542" s="87"/>
      <c r="I542" s="67"/>
      <c r="J542" s="67"/>
      <c r="K542" s="87"/>
      <c r="L542" s="67"/>
      <c r="M542" s="87"/>
      <c r="N542" s="67"/>
      <c r="O542" s="87"/>
      <c r="P542" s="67"/>
      <c r="Q542" s="87"/>
      <c r="R542" s="87"/>
    </row>
    <row r="543" spans="1:18">
      <c r="A543" s="11">
        <v>223</v>
      </c>
      <c r="B543" t="s">
        <v>108</v>
      </c>
      <c r="D543" s="8"/>
      <c r="E543" s="11" t="s">
        <v>50</v>
      </c>
      <c r="F543" s="11">
        <v>10.57</v>
      </c>
      <c r="G543" s="11">
        <v>7.57</v>
      </c>
      <c r="H543" s="11">
        <v>8.65</v>
      </c>
      <c r="I543" s="5">
        <v>145</v>
      </c>
      <c r="J543" s="8"/>
      <c r="K543" s="8">
        <v>0.02</v>
      </c>
      <c r="L543" s="8">
        <v>0.13</v>
      </c>
      <c r="M543" s="8">
        <v>0.03</v>
      </c>
      <c r="N543" s="8">
        <v>2</v>
      </c>
      <c r="O543" s="8">
        <v>94.42</v>
      </c>
      <c r="P543" s="8">
        <v>128.66</v>
      </c>
      <c r="Q543" s="8">
        <v>13.56</v>
      </c>
      <c r="R543" s="8">
        <v>0.31</v>
      </c>
    </row>
    <row r="544" spans="1:18">
      <c r="A544" s="11">
        <v>384</v>
      </c>
      <c r="B544" s="85" t="s">
        <v>109</v>
      </c>
      <c r="C544" s="36"/>
      <c r="D544" s="9"/>
      <c r="E544" s="11">
        <v>200</v>
      </c>
      <c r="F544" s="12">
        <v>5.26</v>
      </c>
      <c r="G544" s="11">
        <v>5.63</v>
      </c>
      <c r="H544" s="11">
        <v>8.5500000000000007</v>
      </c>
      <c r="I544" s="51">
        <v>106</v>
      </c>
      <c r="J544" s="12"/>
      <c r="K544" s="17">
        <v>0.4</v>
      </c>
      <c r="L544" s="12">
        <v>1</v>
      </c>
      <c r="M544" s="18">
        <v>0.1</v>
      </c>
      <c r="N544" s="12">
        <v>0.6</v>
      </c>
      <c r="O544" s="18">
        <v>200.01</v>
      </c>
      <c r="P544" s="12">
        <v>150.6</v>
      </c>
      <c r="Q544" s="18">
        <v>20.36</v>
      </c>
      <c r="R544" s="11">
        <v>0.1</v>
      </c>
    </row>
    <row r="545" spans="1:21">
      <c r="A545" s="16"/>
      <c r="B545" s="31" t="s">
        <v>183</v>
      </c>
      <c r="C545" s="31"/>
      <c r="D545" s="15"/>
      <c r="E545" s="10"/>
      <c r="F545" s="47">
        <f>F543+F544</f>
        <v>15.83</v>
      </c>
      <c r="G545" s="88">
        <f>G544+G543</f>
        <v>13.2</v>
      </c>
      <c r="H545" s="87">
        <f>H544+H543</f>
        <v>17.200000000000003</v>
      </c>
      <c r="I545" s="73">
        <f>I544+I543</f>
        <v>251</v>
      </c>
      <c r="J545" s="75"/>
      <c r="K545" s="87">
        <f t="shared" ref="K545:R545" si="44">K544+K543</f>
        <v>0.42000000000000004</v>
      </c>
      <c r="L545" s="76">
        <f t="shared" si="44"/>
        <v>1.1299999999999999</v>
      </c>
      <c r="M545" s="87">
        <f t="shared" si="44"/>
        <v>0.13</v>
      </c>
      <c r="N545" s="76">
        <f t="shared" si="44"/>
        <v>2.6</v>
      </c>
      <c r="O545" s="87">
        <f t="shared" si="44"/>
        <v>294.43</v>
      </c>
      <c r="P545" s="76">
        <f t="shared" si="44"/>
        <v>279.26</v>
      </c>
      <c r="Q545" s="87">
        <f t="shared" si="44"/>
        <v>33.92</v>
      </c>
      <c r="R545" s="87">
        <f t="shared" si="44"/>
        <v>0.41000000000000003</v>
      </c>
      <c r="U545" s="33">
        <v>2</v>
      </c>
    </row>
    <row r="546" spans="1:21">
      <c r="A546" s="10"/>
      <c r="B546" s="30" t="s">
        <v>39</v>
      </c>
      <c r="C546" s="30"/>
      <c r="D546" s="30"/>
      <c r="E546" s="10"/>
      <c r="F546" s="2"/>
      <c r="G546" s="4"/>
      <c r="H546" s="10"/>
      <c r="I546" s="2"/>
      <c r="J546" s="2"/>
      <c r="K546" s="10"/>
      <c r="L546" s="2"/>
      <c r="M546" s="10"/>
      <c r="N546" s="2"/>
      <c r="O546" s="10"/>
      <c r="P546" s="2"/>
      <c r="Q546" s="10"/>
      <c r="R546" s="10"/>
    </row>
    <row r="547" spans="1:21">
      <c r="A547" s="11"/>
      <c r="B547" t="s">
        <v>110</v>
      </c>
      <c r="C547" s="57"/>
      <c r="D547" s="57"/>
      <c r="E547" s="11">
        <v>20</v>
      </c>
      <c r="F547" s="29">
        <v>0.44</v>
      </c>
      <c r="G547" s="5">
        <v>0.08</v>
      </c>
      <c r="H547" s="11">
        <v>2.2400000000000002</v>
      </c>
      <c r="I547" s="17">
        <v>12</v>
      </c>
      <c r="J547" s="2"/>
      <c r="K547" s="11">
        <v>0.01</v>
      </c>
      <c r="L547" s="18">
        <v>0.96</v>
      </c>
      <c r="M547" s="11">
        <v>0.3</v>
      </c>
      <c r="N547" s="18">
        <v>0.38</v>
      </c>
      <c r="O547" s="11">
        <v>1</v>
      </c>
      <c r="P547" s="2"/>
      <c r="Q547" s="11"/>
      <c r="R547" s="11"/>
    </row>
    <row r="548" spans="1:21">
      <c r="A548" s="11">
        <v>88</v>
      </c>
      <c r="B548" s="29" t="s">
        <v>105</v>
      </c>
      <c r="C548" s="2"/>
      <c r="D548" s="2"/>
      <c r="E548" s="11">
        <v>250</v>
      </c>
      <c r="F548" s="29">
        <v>1.85</v>
      </c>
      <c r="G548" s="5">
        <v>3.61</v>
      </c>
      <c r="H548" s="18">
        <v>8.73</v>
      </c>
      <c r="I548" s="29">
        <v>75</v>
      </c>
      <c r="K548" s="11">
        <v>0.06</v>
      </c>
      <c r="L548">
        <v>14.11</v>
      </c>
      <c r="M548" s="11">
        <v>0.01</v>
      </c>
      <c r="N548" s="29">
        <v>0.8</v>
      </c>
      <c r="O548" s="18">
        <v>38.76</v>
      </c>
      <c r="P548" s="29">
        <v>43.89</v>
      </c>
      <c r="Q548" s="18">
        <v>19.72</v>
      </c>
      <c r="R548" s="18">
        <v>0.74</v>
      </c>
    </row>
    <row r="549" spans="1:21">
      <c r="A549" s="11"/>
      <c r="B549" s="29" t="s">
        <v>106</v>
      </c>
      <c r="E549" s="11"/>
      <c r="F549" s="29"/>
      <c r="G549" s="5"/>
      <c r="H549" s="18"/>
      <c r="I549" s="29"/>
      <c r="K549" s="11"/>
      <c r="M549" s="11"/>
      <c r="N549" s="29"/>
      <c r="O549" s="18"/>
      <c r="P549" s="29"/>
      <c r="Q549" s="18"/>
      <c r="R549" s="18"/>
    </row>
    <row r="550" spans="1:21">
      <c r="A550" s="11">
        <v>259</v>
      </c>
      <c r="B550" s="29" t="s">
        <v>162</v>
      </c>
      <c r="E550" s="11" t="s">
        <v>125</v>
      </c>
      <c r="F550" s="29">
        <v>11.8</v>
      </c>
      <c r="G550" s="5">
        <v>26</v>
      </c>
      <c r="H550" s="18">
        <v>21</v>
      </c>
      <c r="I550" s="17">
        <v>365</v>
      </c>
      <c r="K550" s="11">
        <v>0.24</v>
      </c>
      <c r="L550" s="18">
        <v>3.8</v>
      </c>
      <c r="M550" s="11">
        <v>0.01</v>
      </c>
      <c r="N550" s="18">
        <v>0.2</v>
      </c>
      <c r="O550" s="18">
        <v>48</v>
      </c>
      <c r="P550" s="18">
        <v>282</v>
      </c>
      <c r="Q550" s="18">
        <v>66</v>
      </c>
      <c r="R550" s="18">
        <v>3</v>
      </c>
    </row>
    <row r="551" spans="1:21">
      <c r="A551" s="11">
        <v>349</v>
      </c>
      <c r="B551" s="29" t="s">
        <v>42</v>
      </c>
      <c r="E551" s="11">
        <v>200</v>
      </c>
      <c r="F551">
        <v>1.04</v>
      </c>
      <c r="G551" s="5"/>
      <c r="H551" s="11">
        <v>35.26</v>
      </c>
      <c r="I551">
        <v>120</v>
      </c>
      <c r="K551" s="11">
        <v>0.01</v>
      </c>
      <c r="L551">
        <v>0.5</v>
      </c>
      <c r="M551" s="11">
        <v>0.02</v>
      </c>
      <c r="N551">
        <v>0.4</v>
      </c>
      <c r="O551" s="11">
        <v>500.02</v>
      </c>
      <c r="P551">
        <v>20.61</v>
      </c>
      <c r="Q551" s="11">
        <v>30.02</v>
      </c>
      <c r="R551" s="11">
        <v>10.86</v>
      </c>
    </row>
    <row r="552" spans="1:21">
      <c r="A552" s="43"/>
      <c r="B552" s="68" t="s">
        <v>43</v>
      </c>
      <c r="C552" s="67"/>
      <c r="D552" s="8"/>
      <c r="E552" s="18">
        <v>50</v>
      </c>
      <c r="F552" s="11">
        <v>5.13</v>
      </c>
      <c r="G552" s="11">
        <v>0.93</v>
      </c>
      <c r="H552" s="11">
        <v>24.93</v>
      </c>
      <c r="I552" s="5">
        <v>128</v>
      </c>
      <c r="J552" s="8"/>
      <c r="K552" s="11">
        <v>0.02</v>
      </c>
      <c r="L552" s="11">
        <v>0.5</v>
      </c>
      <c r="M552" s="11">
        <v>0.02</v>
      </c>
      <c r="N552" s="11">
        <v>0.7</v>
      </c>
      <c r="O552" s="11">
        <v>22</v>
      </c>
      <c r="P552" s="11">
        <v>29.33</v>
      </c>
      <c r="Q552" s="11">
        <v>7</v>
      </c>
      <c r="R552" s="11">
        <v>0.02</v>
      </c>
    </row>
    <row r="553" spans="1:21">
      <c r="A553" s="8"/>
      <c r="B553" s="29" t="s">
        <v>44</v>
      </c>
      <c r="D553" s="8"/>
      <c r="E553" s="11">
        <v>30</v>
      </c>
      <c r="F553">
        <v>3.4</v>
      </c>
      <c r="G553" s="5">
        <v>0.64</v>
      </c>
      <c r="H553" s="11">
        <v>14.8</v>
      </c>
      <c r="I553">
        <v>79</v>
      </c>
      <c r="K553" s="11">
        <v>0.2</v>
      </c>
      <c r="L553" s="18">
        <v>0.2</v>
      </c>
      <c r="M553" s="11">
        <v>0.01</v>
      </c>
      <c r="N553">
        <v>0.67</v>
      </c>
      <c r="O553" s="11">
        <v>17.2</v>
      </c>
      <c r="P553">
        <v>50.6</v>
      </c>
      <c r="Q553" s="11">
        <v>10</v>
      </c>
      <c r="R553" s="11"/>
    </row>
    <row r="554" spans="1:21">
      <c r="A554" s="16"/>
      <c r="B554" s="53" t="s">
        <v>70</v>
      </c>
      <c r="C554" s="54"/>
      <c r="D554" s="38"/>
      <c r="E554" s="47"/>
      <c r="F554" s="31">
        <f>F553+F552+F551+F550+F548+F547</f>
        <v>23.660000000000004</v>
      </c>
      <c r="G554" s="47">
        <f>G553+G552+G551+G550+G548+G547</f>
        <v>31.259999999999998</v>
      </c>
      <c r="H554" s="47">
        <f>H553+H552+H551+H550+H548+H547</f>
        <v>106.96000000000001</v>
      </c>
      <c r="I554" s="32">
        <f>I553+I552+I551+I550+I548+I547</f>
        <v>779</v>
      </c>
      <c r="J554" s="15"/>
      <c r="K554" s="32">
        <f t="shared" ref="K554:R554" si="45">K553+K552+K551+K550+K548+K547</f>
        <v>0.54</v>
      </c>
      <c r="L554" s="47">
        <f t="shared" si="45"/>
        <v>20.07</v>
      </c>
      <c r="M554" s="32">
        <f t="shared" si="45"/>
        <v>0.37</v>
      </c>
      <c r="N554" s="47">
        <f t="shared" si="45"/>
        <v>3.15</v>
      </c>
      <c r="O554" s="55">
        <f t="shared" si="45"/>
        <v>626.98</v>
      </c>
      <c r="P554" s="47">
        <f t="shared" si="45"/>
        <v>426.43</v>
      </c>
      <c r="Q554" s="56">
        <f t="shared" si="45"/>
        <v>132.74</v>
      </c>
      <c r="R554" s="47">
        <f t="shared" si="45"/>
        <v>14.62</v>
      </c>
    </row>
    <row r="555" spans="1:21">
      <c r="A555" s="11"/>
      <c r="B555" s="58" t="s">
        <v>71</v>
      </c>
      <c r="C555" s="44"/>
      <c r="D555" s="44"/>
      <c r="E555" s="11"/>
      <c r="G555" s="11"/>
      <c r="H555" s="11"/>
      <c r="I555" s="2"/>
      <c r="J555" s="8"/>
      <c r="L555" s="11"/>
      <c r="N555" s="11"/>
      <c r="P555" s="11"/>
      <c r="R555" s="11"/>
    </row>
    <row r="556" spans="1:21">
      <c r="A556" s="11"/>
      <c r="B556" s="81" t="s">
        <v>56</v>
      </c>
      <c r="C556" s="34"/>
      <c r="D556" s="34"/>
      <c r="E556" s="11" t="s">
        <v>57</v>
      </c>
      <c r="F556" s="69">
        <v>0.75</v>
      </c>
      <c r="G556" s="11"/>
      <c r="H556" s="11">
        <v>20.57</v>
      </c>
      <c r="I556" s="29">
        <v>85</v>
      </c>
      <c r="J556" s="8"/>
      <c r="K556" s="17">
        <v>0.01</v>
      </c>
      <c r="L556" s="11">
        <v>1.01</v>
      </c>
      <c r="M556" s="29">
        <v>0.01</v>
      </c>
      <c r="N556" s="11">
        <v>0.1</v>
      </c>
      <c r="O556" s="17">
        <v>11.12</v>
      </c>
      <c r="P556" s="11">
        <v>15.14</v>
      </c>
      <c r="Q556" s="18">
        <v>1.44</v>
      </c>
      <c r="R556" s="11">
        <v>0.2</v>
      </c>
    </row>
    <row r="557" spans="1:21">
      <c r="A557" s="11">
        <v>338</v>
      </c>
      <c r="B557" s="29" t="s">
        <v>229</v>
      </c>
      <c r="E557" s="11" t="s">
        <v>57</v>
      </c>
      <c r="F557" s="69">
        <v>3</v>
      </c>
      <c r="G557" s="11">
        <v>1</v>
      </c>
      <c r="H557" s="11">
        <v>42</v>
      </c>
      <c r="I557" s="2">
        <v>192</v>
      </c>
      <c r="J557" s="8"/>
      <c r="K557">
        <v>0.08</v>
      </c>
      <c r="L557" s="11">
        <v>20</v>
      </c>
      <c r="M557">
        <v>0.05</v>
      </c>
      <c r="N557" s="11">
        <v>0.8</v>
      </c>
      <c r="O557">
        <v>15</v>
      </c>
      <c r="P557" s="11">
        <v>36</v>
      </c>
      <c r="Q557">
        <v>64</v>
      </c>
      <c r="R557" s="11">
        <v>1.2</v>
      </c>
    </row>
    <row r="558" spans="1:21">
      <c r="A558" s="37"/>
      <c r="B558" s="53" t="s">
        <v>74</v>
      </c>
      <c r="C558" s="38"/>
      <c r="D558" s="39"/>
      <c r="E558" s="31"/>
      <c r="F558" s="92">
        <f>F557+F556</f>
        <v>3.75</v>
      </c>
      <c r="G558" s="31">
        <f>G557+G556</f>
        <v>1</v>
      </c>
      <c r="H558" s="31">
        <f>H557+H556</f>
        <v>62.57</v>
      </c>
      <c r="I558" s="31">
        <f>I557+I556</f>
        <v>277</v>
      </c>
      <c r="J558" s="2"/>
      <c r="K558" s="31">
        <f t="shared" ref="K558:R558" si="46">K557+K556</f>
        <v>0.09</v>
      </c>
      <c r="L558" s="31">
        <f t="shared" si="46"/>
        <v>21.01</v>
      </c>
      <c r="M558" s="31">
        <f t="shared" si="46"/>
        <v>6.0000000000000005E-2</v>
      </c>
      <c r="N558" s="31">
        <f t="shared" si="46"/>
        <v>0.9</v>
      </c>
      <c r="O558" s="31">
        <f t="shared" si="46"/>
        <v>26.119999999999997</v>
      </c>
      <c r="P558" s="31">
        <f t="shared" si="46"/>
        <v>51.14</v>
      </c>
      <c r="Q558" s="31">
        <f t="shared" si="46"/>
        <v>65.44</v>
      </c>
      <c r="R558" s="46">
        <f t="shared" si="46"/>
        <v>1.4</v>
      </c>
      <c r="U558" s="33">
        <v>2</v>
      </c>
    </row>
    <row r="559" spans="1:21">
      <c r="A559" s="10"/>
      <c r="B559" s="30"/>
      <c r="C559" s="60" t="s">
        <v>75</v>
      </c>
      <c r="D559" s="21"/>
      <c r="E559" s="10"/>
      <c r="F559" s="10"/>
      <c r="G559" s="10"/>
      <c r="H559" s="10"/>
      <c r="I559" s="4"/>
      <c r="J559" s="7"/>
      <c r="K559" s="7"/>
      <c r="L559" s="7"/>
      <c r="M559" s="7"/>
      <c r="N559" s="7"/>
      <c r="O559" s="7"/>
      <c r="P559" s="7"/>
      <c r="Q559" s="7"/>
      <c r="R559" s="7"/>
    </row>
    <row r="560" spans="1:21">
      <c r="A560" s="11">
        <v>14</v>
      </c>
      <c r="B560" t="s">
        <v>76</v>
      </c>
      <c r="D560" s="8"/>
      <c r="E560" s="11">
        <v>10</v>
      </c>
      <c r="F560" s="11">
        <v>7.0000000000000007E-2</v>
      </c>
      <c r="G560" s="11">
        <v>6.86</v>
      </c>
      <c r="H560" s="11">
        <v>0.09</v>
      </c>
      <c r="I560" s="5">
        <v>62</v>
      </c>
      <c r="J560" s="8"/>
      <c r="K560" s="8"/>
      <c r="L560" s="8"/>
      <c r="M560" s="8">
        <v>7.0000000000000007E-2</v>
      </c>
      <c r="N560" s="8">
        <v>0.1</v>
      </c>
      <c r="O560" s="8">
        <v>1.58</v>
      </c>
      <c r="P560" s="8">
        <v>2.2599999999999998</v>
      </c>
      <c r="Q560" s="8">
        <v>0.03</v>
      </c>
      <c r="R560" s="8">
        <v>0.01</v>
      </c>
    </row>
    <row r="561" spans="1:18">
      <c r="A561" s="11">
        <v>71</v>
      </c>
      <c r="B561" t="s">
        <v>225</v>
      </c>
      <c r="D561" s="8"/>
      <c r="E561" s="11">
        <v>40</v>
      </c>
      <c r="F561" s="11">
        <v>0.66</v>
      </c>
      <c r="G561" s="11">
        <v>0.12</v>
      </c>
      <c r="H561" s="11">
        <v>2.2799999999999998</v>
      </c>
      <c r="I561" s="5">
        <v>13</v>
      </c>
      <c r="J561" s="8"/>
      <c r="K561" s="8">
        <v>0.04</v>
      </c>
      <c r="L561" s="8">
        <v>15</v>
      </c>
      <c r="M561" s="8">
        <v>0.02</v>
      </c>
      <c r="N561" s="8">
        <v>0.05</v>
      </c>
      <c r="O561" s="8">
        <v>8.4</v>
      </c>
      <c r="P561" s="8">
        <v>15.6</v>
      </c>
      <c r="Q561" s="8">
        <v>12</v>
      </c>
      <c r="R561" s="8">
        <v>0.54</v>
      </c>
    </row>
    <row r="562" spans="1:18">
      <c r="A562" s="11">
        <v>243</v>
      </c>
      <c r="B562" t="s">
        <v>147</v>
      </c>
      <c r="D562" s="8"/>
      <c r="E562" s="11">
        <v>80</v>
      </c>
      <c r="F562" s="11">
        <v>13.61</v>
      </c>
      <c r="G562" s="11">
        <v>18.829999999999998</v>
      </c>
      <c r="H562" s="11">
        <v>5.75</v>
      </c>
      <c r="I562" s="5">
        <v>247</v>
      </c>
      <c r="J562" s="8"/>
      <c r="K562" s="8">
        <v>7.0000000000000007E-2</v>
      </c>
      <c r="L562" s="8"/>
      <c r="M562" s="8">
        <v>0.02</v>
      </c>
      <c r="N562" s="8">
        <v>1.8</v>
      </c>
      <c r="O562" s="8">
        <v>14.68</v>
      </c>
      <c r="P562" s="8">
        <v>134.19</v>
      </c>
      <c r="Q562" s="8">
        <v>22.29</v>
      </c>
      <c r="R562" s="8">
        <v>1.5</v>
      </c>
    </row>
    <row r="563" spans="1:18">
      <c r="A563" s="11" t="s">
        <v>33</v>
      </c>
      <c r="B563" t="s">
        <v>196</v>
      </c>
      <c r="D563" s="8"/>
      <c r="E563" s="11">
        <v>150</v>
      </c>
      <c r="F563" s="11">
        <v>8.4499999999999993</v>
      </c>
      <c r="G563" s="11">
        <v>5.49</v>
      </c>
      <c r="H563" s="11">
        <v>40.17</v>
      </c>
      <c r="I563" s="5">
        <v>224</v>
      </c>
      <c r="J563" s="8"/>
      <c r="K563" s="8">
        <v>0.22</v>
      </c>
      <c r="L563" s="8"/>
      <c r="M563" s="8">
        <v>0.01</v>
      </c>
      <c r="N563" s="8"/>
      <c r="O563" s="8">
        <v>13.29</v>
      </c>
      <c r="P563" s="8">
        <v>185.21</v>
      </c>
      <c r="Q563" s="8">
        <v>3.56</v>
      </c>
      <c r="R563" s="8">
        <v>0.01</v>
      </c>
    </row>
    <row r="564" spans="1:18">
      <c r="A564" s="11">
        <v>386</v>
      </c>
      <c r="B564" s="5" t="s">
        <v>163</v>
      </c>
      <c r="C564" s="2"/>
      <c r="D564" s="8"/>
      <c r="E564" s="11">
        <v>200</v>
      </c>
      <c r="F564" s="11">
        <v>2.8</v>
      </c>
      <c r="G564" s="11">
        <v>2.5</v>
      </c>
      <c r="H564" s="11">
        <v>9.1</v>
      </c>
      <c r="I564" s="5">
        <v>71</v>
      </c>
      <c r="J564" s="8"/>
      <c r="K564" s="8">
        <v>0.3</v>
      </c>
      <c r="L564" s="8">
        <v>0.02</v>
      </c>
      <c r="M564" s="8">
        <v>0.02</v>
      </c>
      <c r="N564" s="8">
        <v>0.3</v>
      </c>
      <c r="O564" s="8">
        <v>148</v>
      </c>
      <c r="P564" s="8">
        <v>150</v>
      </c>
      <c r="Q564" s="8">
        <v>1</v>
      </c>
      <c r="R564" s="8">
        <v>0.01</v>
      </c>
    </row>
    <row r="565" spans="1:18">
      <c r="A565" s="11"/>
      <c r="B565" s="78" t="s">
        <v>233</v>
      </c>
      <c r="C565" s="2"/>
      <c r="D565" s="8"/>
      <c r="E565" s="11"/>
      <c r="F565" s="8"/>
      <c r="G565" s="11"/>
      <c r="H565" s="8"/>
      <c r="I565" s="5"/>
      <c r="J565" s="8"/>
      <c r="K565" s="8"/>
      <c r="L565" s="8"/>
      <c r="M565" s="8"/>
      <c r="N565" s="8"/>
      <c r="O565" s="8"/>
      <c r="P565" s="8"/>
      <c r="Q565" s="8"/>
      <c r="R565" s="8"/>
    </row>
    <row r="566" spans="1:18">
      <c r="A566" s="11"/>
      <c r="B566" s="2" t="s">
        <v>44</v>
      </c>
      <c r="C566" s="2"/>
      <c r="D566" s="8"/>
      <c r="E566" s="11">
        <v>60</v>
      </c>
      <c r="F566" s="8">
        <v>6.8</v>
      </c>
      <c r="G566" s="11">
        <v>1.28</v>
      </c>
      <c r="H566" s="8">
        <v>29.6</v>
      </c>
      <c r="I566" s="5">
        <v>158</v>
      </c>
      <c r="J566" s="8"/>
      <c r="K566" s="11">
        <v>0.02</v>
      </c>
      <c r="L566" s="8">
        <v>0.4</v>
      </c>
      <c r="M566" s="8">
        <v>0.02</v>
      </c>
      <c r="N566" s="8">
        <v>0.48</v>
      </c>
      <c r="O566" s="8">
        <v>34.4</v>
      </c>
      <c r="P566" s="8">
        <v>71.2</v>
      </c>
      <c r="Q566" s="8">
        <v>20</v>
      </c>
      <c r="R566" s="8"/>
    </row>
    <row r="567" spans="1:18">
      <c r="A567" s="8"/>
      <c r="B567" s="57" t="s">
        <v>81</v>
      </c>
      <c r="C567" s="57"/>
      <c r="D567" s="8"/>
      <c r="E567" s="11">
        <v>30</v>
      </c>
      <c r="F567" s="11">
        <v>3.08</v>
      </c>
      <c r="G567" s="11">
        <v>0.56000000000000005</v>
      </c>
      <c r="H567" s="5">
        <v>14.96</v>
      </c>
      <c r="I567" s="29">
        <v>77</v>
      </c>
      <c r="J567" s="8"/>
      <c r="K567" s="11">
        <v>0.01</v>
      </c>
      <c r="L567" s="11">
        <v>0.3</v>
      </c>
      <c r="M567" s="11">
        <v>0.01</v>
      </c>
      <c r="N567" s="11">
        <v>0.42</v>
      </c>
      <c r="O567" s="11">
        <v>13.2</v>
      </c>
      <c r="P567" s="11">
        <v>17.600000000000001</v>
      </c>
      <c r="Q567" s="11">
        <v>4</v>
      </c>
      <c r="R567" s="11"/>
    </row>
    <row r="568" spans="1:18" ht="13.5" customHeight="1">
      <c r="A568" s="10"/>
      <c r="B568" s="63" t="s">
        <v>82</v>
      </c>
      <c r="C568" s="14"/>
      <c r="D568" s="15"/>
      <c r="E568" s="15"/>
      <c r="F568" s="47">
        <f>F567+F566+F564+F563+F562+F561+F560</f>
        <v>35.469999999999992</v>
      </c>
      <c r="G568" s="47">
        <f>G567+G566+G564+G563+G562+G561+G560</f>
        <v>35.64</v>
      </c>
      <c r="H568" s="47">
        <f>H567+H566+H564+H563+H562+H561+H560</f>
        <v>101.95000000000002</v>
      </c>
      <c r="I568" s="70">
        <f>I567+I566+I564+I563+I562+I561+I560</f>
        <v>852</v>
      </c>
      <c r="J568" s="46"/>
      <c r="K568" s="47">
        <f t="shared" ref="K568:Q568" si="47">K567+K566+K564+K563+K562+K561+K560</f>
        <v>0.65999999999999992</v>
      </c>
      <c r="L568" s="47">
        <f t="shared" si="47"/>
        <v>15.72</v>
      </c>
      <c r="M568" s="47">
        <f t="shared" si="47"/>
        <v>0.17</v>
      </c>
      <c r="N568" s="47">
        <f t="shared" si="47"/>
        <v>3.15</v>
      </c>
      <c r="O568" s="47">
        <f t="shared" si="47"/>
        <v>233.55</v>
      </c>
      <c r="P568" s="47">
        <f t="shared" si="47"/>
        <v>576.06000000000006</v>
      </c>
      <c r="Q568" s="47">
        <f t="shared" si="47"/>
        <v>62.879999999999995</v>
      </c>
      <c r="R568" s="46">
        <f>R567+R566+R565+R564+R563+R562+R561+R560</f>
        <v>2.0699999999999998</v>
      </c>
    </row>
    <row r="569" spans="1:18" hidden="1">
      <c r="A569" s="11"/>
      <c r="B569" s="65" t="s">
        <v>83</v>
      </c>
      <c r="C569" s="64"/>
      <c r="D569" s="66"/>
      <c r="E569" s="7"/>
      <c r="F569" s="62"/>
      <c r="G569" s="10"/>
      <c r="H569" s="10"/>
      <c r="I569" s="4"/>
      <c r="J569" s="7"/>
      <c r="K569" s="10"/>
      <c r="L569" s="10"/>
      <c r="M569" s="10"/>
      <c r="N569" s="10"/>
      <c r="O569" s="10"/>
      <c r="P569" s="10"/>
      <c r="Q569" s="10"/>
      <c r="R569" s="10"/>
    </row>
    <row r="570" spans="1:18" hidden="1">
      <c r="A570" s="12">
        <v>386</v>
      </c>
      <c r="B570" s="77" t="s">
        <v>163</v>
      </c>
      <c r="C570" s="36"/>
      <c r="D570" s="36"/>
      <c r="E570" s="9" t="s">
        <v>57</v>
      </c>
      <c r="F570" s="12">
        <v>2.8</v>
      </c>
      <c r="G570" s="12">
        <v>2.5</v>
      </c>
      <c r="H570" s="12">
        <v>9.1</v>
      </c>
      <c r="I570" s="6">
        <v>71</v>
      </c>
      <c r="J570" s="9"/>
      <c r="K570" s="12">
        <v>0.3</v>
      </c>
      <c r="L570" s="12">
        <v>0.02</v>
      </c>
      <c r="M570" s="12">
        <v>0.02</v>
      </c>
      <c r="N570" s="12">
        <v>0.3</v>
      </c>
      <c r="O570" s="12">
        <v>148</v>
      </c>
      <c r="P570" s="12">
        <v>150</v>
      </c>
      <c r="Q570" s="12">
        <v>1</v>
      </c>
      <c r="R570" s="9">
        <v>0.01</v>
      </c>
    </row>
    <row r="571" spans="1:18" hidden="1">
      <c r="A571" s="16"/>
      <c r="B571" t="s">
        <v>157</v>
      </c>
      <c r="C571" s="1"/>
      <c r="E571" s="9"/>
      <c r="F571" s="71"/>
      <c r="G571" s="72"/>
      <c r="H571" s="72"/>
      <c r="I571" s="73"/>
      <c r="J571" s="74"/>
      <c r="K571" s="72"/>
      <c r="L571" s="72"/>
      <c r="M571" s="72"/>
      <c r="N571" s="72"/>
      <c r="O571" s="72"/>
      <c r="P571" s="72"/>
      <c r="Q571" s="72"/>
      <c r="R571" s="75"/>
    </row>
    <row r="572" spans="1:18" hidden="1">
      <c r="B572" s="61" t="s">
        <v>84</v>
      </c>
      <c r="C572" s="3"/>
      <c r="D572" s="3"/>
      <c r="F572" s="52">
        <v>2.8</v>
      </c>
      <c r="G572" s="47">
        <v>2.5</v>
      </c>
      <c r="H572" s="47">
        <v>9.1</v>
      </c>
      <c r="I572" s="1">
        <v>71</v>
      </c>
      <c r="J572" s="15"/>
      <c r="K572" s="47">
        <v>0.3</v>
      </c>
      <c r="L572" s="47">
        <v>0.02</v>
      </c>
      <c r="M572" s="47">
        <v>0.02</v>
      </c>
      <c r="N572" s="47">
        <v>0.3</v>
      </c>
      <c r="O572" s="47">
        <v>148</v>
      </c>
      <c r="P572" s="47">
        <v>150</v>
      </c>
      <c r="Q572" s="47">
        <v>1</v>
      </c>
      <c r="R572" s="1">
        <v>0.01</v>
      </c>
    </row>
    <row r="573" spans="1:18">
      <c r="A573" s="13"/>
      <c r="B573" s="31" t="s">
        <v>164</v>
      </c>
      <c r="C573" s="14"/>
      <c r="D573" s="14"/>
      <c r="E573" s="15"/>
      <c r="F573" s="93">
        <f>F568+F558+F554+F545+F541</f>
        <v>96.589999999999989</v>
      </c>
      <c r="G573" s="47">
        <f>G568+G558+G554+G545+G541</f>
        <v>104.60000000000001</v>
      </c>
      <c r="H573" s="47">
        <f>H568+H558+H554+H545+H541</f>
        <v>362.26</v>
      </c>
      <c r="I573" s="31">
        <f>I568+I558+I554+I545+I541</f>
        <v>2741</v>
      </c>
      <c r="J573" s="46"/>
      <c r="K573" s="47">
        <f t="shared" ref="K573:R573" si="48">K568+K558+K554+K545+K541</f>
        <v>1.8</v>
      </c>
      <c r="L573" s="47">
        <f t="shared" si="48"/>
        <v>59.13000000000001</v>
      </c>
      <c r="M573" s="47">
        <f t="shared" si="48"/>
        <v>0.91999999999999993</v>
      </c>
      <c r="N573" s="47">
        <f t="shared" si="48"/>
        <v>11.04</v>
      </c>
      <c r="O573" s="47">
        <f t="shared" si="48"/>
        <v>1474.8700000000001</v>
      </c>
      <c r="P573" s="47">
        <f t="shared" si="48"/>
        <v>1589.99</v>
      </c>
      <c r="Q573" s="47">
        <f t="shared" si="48"/>
        <v>332.08000000000004</v>
      </c>
      <c r="R573" s="46">
        <f t="shared" si="48"/>
        <v>18.86</v>
      </c>
    </row>
    <row r="575" spans="1:18">
      <c r="K575" s="1" t="s">
        <v>165</v>
      </c>
    </row>
    <row r="576" spans="1:18">
      <c r="A576" s="10" t="s">
        <v>9</v>
      </c>
      <c r="B576" s="3" t="s">
        <v>10</v>
      </c>
      <c r="C576" s="3"/>
      <c r="D576" s="7"/>
      <c r="E576" s="10" t="s">
        <v>12</v>
      </c>
      <c r="F576" s="13" t="s">
        <v>17</v>
      </c>
      <c r="G576" s="14"/>
      <c r="H576" s="15"/>
      <c r="I576" s="3" t="s">
        <v>18</v>
      </c>
      <c r="J576" s="7"/>
      <c r="K576" s="3"/>
      <c r="L576" s="3" t="s">
        <v>20</v>
      </c>
      <c r="M576" s="3"/>
      <c r="N576" s="15"/>
      <c r="O576" s="14" t="s">
        <v>25</v>
      </c>
      <c r="P576" s="3"/>
      <c r="Q576" s="3"/>
      <c r="R576" s="7"/>
    </row>
    <row r="577" spans="1:20">
      <c r="A577" s="8"/>
      <c r="B577" s="2" t="s">
        <v>11</v>
      </c>
      <c r="C577" s="2"/>
      <c r="D577" s="8"/>
      <c r="E577" s="11" t="s">
        <v>13</v>
      </c>
      <c r="F577" s="11" t="s">
        <v>14</v>
      </c>
      <c r="G577" s="11" t="s">
        <v>15</v>
      </c>
      <c r="H577" s="11" t="s">
        <v>16</v>
      </c>
      <c r="I577" s="17" t="s">
        <v>19</v>
      </c>
      <c r="J577" s="8"/>
      <c r="K577" s="16" t="s">
        <v>21</v>
      </c>
      <c r="L577" s="16" t="s">
        <v>22</v>
      </c>
      <c r="M577" s="16" t="s">
        <v>23</v>
      </c>
      <c r="N577" s="15" t="s">
        <v>24</v>
      </c>
      <c r="O577" s="17" t="s">
        <v>26</v>
      </c>
      <c r="P577" s="19" t="s">
        <v>27</v>
      </c>
      <c r="Q577" s="19" t="s">
        <v>28</v>
      </c>
      <c r="R577" s="15" t="s">
        <v>29</v>
      </c>
    </row>
    <row r="578" spans="1:20">
      <c r="A578" s="16">
        <v>1</v>
      </c>
      <c r="B578" s="14"/>
      <c r="C578" s="14">
        <v>2</v>
      </c>
      <c r="D578" s="15"/>
      <c r="E578" s="16">
        <v>3</v>
      </c>
      <c r="F578" s="16">
        <v>4</v>
      </c>
      <c r="G578" s="16">
        <v>5</v>
      </c>
      <c r="H578" s="16">
        <v>6</v>
      </c>
      <c r="I578" s="13">
        <v>7</v>
      </c>
      <c r="J578" s="15"/>
      <c r="K578" s="16">
        <v>8</v>
      </c>
      <c r="L578" s="16">
        <v>9</v>
      </c>
      <c r="M578" s="16">
        <v>10</v>
      </c>
      <c r="N578" s="15">
        <v>11</v>
      </c>
      <c r="O578" s="16">
        <v>12</v>
      </c>
      <c r="P578" s="16">
        <v>13</v>
      </c>
      <c r="Q578" s="16">
        <v>14</v>
      </c>
      <c r="R578" s="9">
        <v>15</v>
      </c>
    </row>
    <row r="579" spans="1:20">
      <c r="A579" s="22"/>
      <c r="B579" s="20"/>
      <c r="C579" s="20" t="s">
        <v>30</v>
      </c>
      <c r="D579" s="21"/>
      <c r="E579" s="10"/>
      <c r="F579" s="10"/>
      <c r="G579" s="10"/>
      <c r="I579" s="4"/>
      <c r="K579" s="10"/>
      <c r="M579" s="10"/>
      <c r="O579" s="10"/>
      <c r="P579" s="7"/>
      <c r="Q579" s="7"/>
      <c r="R579" s="10"/>
    </row>
    <row r="580" spans="1:20">
      <c r="A580" s="23">
        <v>14</v>
      </c>
      <c r="B580" t="s">
        <v>31</v>
      </c>
      <c r="D580" s="8"/>
      <c r="E580" s="11">
        <v>10</v>
      </c>
      <c r="F580" s="11">
        <v>7.0000000000000007E-2</v>
      </c>
      <c r="G580" s="28">
        <v>6.86</v>
      </c>
      <c r="H580" s="5">
        <v>0.09</v>
      </c>
      <c r="I580" s="5">
        <v>62</v>
      </c>
      <c r="K580" s="11"/>
      <c r="L580" s="2"/>
      <c r="M580" s="43">
        <v>7.0000000000000007E-2</v>
      </c>
      <c r="N580">
        <v>0.1</v>
      </c>
      <c r="O580" s="11">
        <v>1.58</v>
      </c>
      <c r="P580" s="8">
        <v>2.2599999999999998</v>
      </c>
      <c r="Q580" s="11">
        <v>0.03</v>
      </c>
      <c r="R580" s="8">
        <v>0.01</v>
      </c>
    </row>
    <row r="581" spans="1:20" hidden="1">
      <c r="A581" s="24">
        <v>15</v>
      </c>
      <c r="B581" t="s">
        <v>32</v>
      </c>
      <c r="D581" s="8"/>
      <c r="E581" s="11">
        <v>15</v>
      </c>
      <c r="F581" s="11"/>
      <c r="G581" s="11"/>
      <c r="H581" s="5"/>
      <c r="I581" s="5"/>
      <c r="K581" s="11"/>
      <c r="L581" s="8"/>
      <c r="M581" s="11"/>
      <c r="N581" s="29"/>
      <c r="O581" s="11"/>
      <c r="P581" s="8"/>
      <c r="Q581" s="11"/>
      <c r="R581" s="8"/>
    </row>
    <row r="582" spans="1:20">
      <c r="A582" s="8">
        <v>181</v>
      </c>
      <c r="B582" t="s">
        <v>207</v>
      </c>
      <c r="D582" s="8"/>
      <c r="E582" s="11" t="s">
        <v>88</v>
      </c>
      <c r="F582" s="11">
        <v>3.47</v>
      </c>
      <c r="G582" s="11">
        <v>4.0599999999999996</v>
      </c>
      <c r="H582" s="5">
        <v>14.41</v>
      </c>
      <c r="I582" s="5">
        <v>108</v>
      </c>
      <c r="K582" s="11">
        <v>0.04</v>
      </c>
      <c r="L582" s="8">
        <v>0.53</v>
      </c>
      <c r="M582" s="11">
        <v>0.2</v>
      </c>
      <c r="N582" s="29">
        <v>1</v>
      </c>
      <c r="O582" s="11">
        <v>107.76</v>
      </c>
      <c r="P582" s="8">
        <v>95.23</v>
      </c>
      <c r="Q582" s="11">
        <v>5.57</v>
      </c>
      <c r="R582" s="8">
        <v>0.03</v>
      </c>
    </row>
    <row r="583" spans="1:20">
      <c r="A583" s="25"/>
      <c r="B583" t="s">
        <v>197</v>
      </c>
      <c r="D583" s="8"/>
      <c r="E583" s="11"/>
      <c r="F583" s="11"/>
      <c r="G583" s="11"/>
      <c r="H583" s="5"/>
      <c r="I583" s="5"/>
      <c r="K583" s="11"/>
      <c r="L583" s="8"/>
      <c r="M583" s="11"/>
      <c r="O583" s="11"/>
      <c r="P583" s="8"/>
      <c r="Q583" s="11"/>
      <c r="R583" s="8"/>
    </row>
    <row r="584" spans="1:20">
      <c r="A584" s="27">
        <v>376</v>
      </c>
      <c r="B584" t="s">
        <v>166</v>
      </c>
      <c r="D584" s="8"/>
      <c r="E584" s="11" t="s">
        <v>37</v>
      </c>
      <c r="F584" s="11">
        <v>0.19</v>
      </c>
      <c r="G584" s="11"/>
      <c r="H584" s="5">
        <v>13.62</v>
      </c>
      <c r="I584" s="5">
        <v>55</v>
      </c>
      <c r="K584" s="11"/>
      <c r="L584" s="8"/>
      <c r="M584" s="11"/>
      <c r="O584" s="11">
        <v>0.26</v>
      </c>
      <c r="P584" s="8"/>
      <c r="Q584" s="11"/>
      <c r="R584" s="8"/>
    </row>
    <row r="585" spans="1:20">
      <c r="A585" s="26"/>
      <c r="B585" t="s">
        <v>44</v>
      </c>
      <c r="D585" s="9"/>
      <c r="E585" s="11">
        <v>60</v>
      </c>
      <c r="F585" s="11">
        <v>6.8</v>
      </c>
      <c r="G585" s="11">
        <v>1.28</v>
      </c>
      <c r="H585" s="5">
        <v>29.6</v>
      </c>
      <c r="I585" s="6">
        <v>158</v>
      </c>
      <c r="K585" s="11">
        <v>0.02</v>
      </c>
      <c r="L585" s="8">
        <v>0.4</v>
      </c>
      <c r="M585" s="11">
        <v>0.02</v>
      </c>
      <c r="N585" s="12">
        <v>0.48</v>
      </c>
      <c r="O585" s="8">
        <v>34.4</v>
      </c>
      <c r="P585" s="8">
        <v>71.2</v>
      </c>
      <c r="Q585" s="12">
        <v>20</v>
      </c>
      <c r="R585" s="12"/>
    </row>
    <row r="586" spans="1:20">
      <c r="A586" s="13"/>
      <c r="B586" s="31" t="s">
        <v>38</v>
      </c>
      <c r="C586" s="31"/>
      <c r="D586" s="15"/>
      <c r="E586" s="16"/>
      <c r="F586" s="47">
        <f>F585+F584+F582+F581+F580</f>
        <v>10.530000000000001</v>
      </c>
      <c r="G586" s="47">
        <f>G585+G584+G582+G581+G580</f>
        <v>12.2</v>
      </c>
      <c r="H586" s="47">
        <f>H585+H584+H582+H580+H581</f>
        <v>57.72</v>
      </c>
      <c r="I586" s="48">
        <f>I585+I584+I582+I581+I580</f>
        <v>383</v>
      </c>
      <c r="J586" s="15"/>
      <c r="K586" s="47">
        <f t="shared" ref="K586:Q586" si="49">K585+K584+K582+K581+K580</f>
        <v>0.06</v>
      </c>
      <c r="L586" s="47">
        <f t="shared" si="49"/>
        <v>0.93</v>
      </c>
      <c r="M586" s="47">
        <f t="shared" si="49"/>
        <v>0.29000000000000004</v>
      </c>
      <c r="N586" s="47">
        <f t="shared" si="49"/>
        <v>1.58</v>
      </c>
      <c r="O586" s="47">
        <f t="shared" si="49"/>
        <v>144.00000000000003</v>
      </c>
      <c r="P586" s="47">
        <f t="shared" si="49"/>
        <v>168.69</v>
      </c>
      <c r="Q586" s="47">
        <f t="shared" si="49"/>
        <v>25.6</v>
      </c>
      <c r="R586" s="47">
        <f>R585+R584+R582+R580</f>
        <v>0.04</v>
      </c>
    </row>
    <row r="587" spans="1:20">
      <c r="A587" s="10"/>
      <c r="B587" s="89" t="s">
        <v>182</v>
      </c>
      <c r="C587" s="89"/>
      <c r="D587" s="30"/>
      <c r="E587" s="10"/>
      <c r="F587" s="67"/>
      <c r="G587" s="88"/>
      <c r="H587" s="87"/>
      <c r="I587" s="67"/>
      <c r="J587" s="67"/>
      <c r="K587" s="87"/>
      <c r="L587" s="67"/>
      <c r="M587" s="87"/>
      <c r="N587" s="67"/>
      <c r="O587" s="87"/>
      <c r="P587" s="67"/>
      <c r="Q587" s="87"/>
      <c r="R587" s="87"/>
    </row>
    <row r="588" spans="1:20">
      <c r="A588" s="11"/>
      <c r="B588" s="57" t="s">
        <v>121</v>
      </c>
      <c r="C588" s="94"/>
      <c r="D588" s="57"/>
      <c r="E588" s="11">
        <v>30</v>
      </c>
      <c r="F588" s="95">
        <v>1.2</v>
      </c>
      <c r="G588" s="96">
        <v>11.85</v>
      </c>
      <c r="H588" s="97">
        <v>16.260000000000002</v>
      </c>
      <c r="I588" s="95">
        <v>171</v>
      </c>
      <c r="J588" s="95"/>
      <c r="K588" s="98"/>
      <c r="L588" s="95"/>
      <c r="M588" s="98">
        <v>0.02</v>
      </c>
      <c r="N588" s="95"/>
      <c r="O588" s="98">
        <v>8.4</v>
      </c>
      <c r="P588" s="95">
        <v>28.5</v>
      </c>
      <c r="Q588" s="74"/>
      <c r="R588" s="74"/>
    </row>
    <row r="589" spans="1:20">
      <c r="A589" s="11"/>
      <c r="B589" t="s">
        <v>56</v>
      </c>
      <c r="D589" s="8"/>
      <c r="E589" s="11" t="s">
        <v>57</v>
      </c>
      <c r="F589" s="11">
        <v>0.75</v>
      </c>
      <c r="G589" s="11"/>
      <c r="H589" s="11">
        <v>20.57</v>
      </c>
      <c r="I589" s="5">
        <v>85</v>
      </c>
      <c r="J589" s="8"/>
      <c r="K589" s="8">
        <v>0.01</v>
      </c>
      <c r="L589" s="8">
        <v>1.01</v>
      </c>
      <c r="M589" s="8">
        <v>0.01</v>
      </c>
      <c r="N589" s="8">
        <v>0.1</v>
      </c>
      <c r="O589" s="8">
        <v>11.12</v>
      </c>
      <c r="P589" s="8">
        <v>15.14</v>
      </c>
      <c r="Q589" s="8">
        <v>1.44</v>
      </c>
      <c r="R589" s="8">
        <v>0.2</v>
      </c>
    </row>
    <row r="590" spans="1:20">
      <c r="A590" s="11">
        <v>338</v>
      </c>
      <c r="B590" s="85" t="s">
        <v>47</v>
      </c>
      <c r="C590" s="36"/>
      <c r="D590" s="9"/>
      <c r="E590" s="11" t="s">
        <v>49</v>
      </c>
      <c r="F590" s="12">
        <v>0.8</v>
      </c>
      <c r="G590" s="11">
        <v>0.8</v>
      </c>
      <c r="H590" s="11">
        <v>19.600000000000001</v>
      </c>
      <c r="I590" s="51">
        <v>88</v>
      </c>
      <c r="J590" s="12"/>
      <c r="K590" s="17">
        <v>0.06</v>
      </c>
      <c r="L590" s="12">
        <v>20</v>
      </c>
      <c r="M590" s="18">
        <v>0.03</v>
      </c>
      <c r="N590" s="12">
        <v>0.8</v>
      </c>
      <c r="O590" s="18">
        <v>28</v>
      </c>
      <c r="P590" s="12">
        <v>17</v>
      </c>
      <c r="Q590" s="18">
        <v>15</v>
      </c>
      <c r="R590" s="11">
        <v>2.4</v>
      </c>
    </row>
    <row r="591" spans="1:20">
      <c r="A591" s="16"/>
      <c r="B591" s="31" t="s">
        <v>183</v>
      </c>
      <c r="C591" s="31"/>
      <c r="D591" s="15"/>
      <c r="E591" s="10"/>
      <c r="F591" s="47">
        <f>F590+F589+F588</f>
        <v>2.75</v>
      </c>
      <c r="G591" s="88">
        <f>G590+G589+G588</f>
        <v>12.65</v>
      </c>
      <c r="H591" s="87">
        <f>H590+H589+H588</f>
        <v>56.430000000000007</v>
      </c>
      <c r="I591" s="73">
        <f>I590+I589+I588</f>
        <v>344</v>
      </c>
      <c r="J591" s="75"/>
      <c r="K591" s="87">
        <f t="shared" ref="K591:R591" si="50">K590+K589+K588</f>
        <v>6.9999999999999993E-2</v>
      </c>
      <c r="L591" s="76">
        <f t="shared" si="50"/>
        <v>21.01</v>
      </c>
      <c r="M591" s="87">
        <f t="shared" si="50"/>
        <v>0.06</v>
      </c>
      <c r="N591" s="76">
        <f t="shared" si="50"/>
        <v>0.9</v>
      </c>
      <c r="O591" s="87">
        <f t="shared" si="50"/>
        <v>47.519999999999996</v>
      </c>
      <c r="P591" s="76">
        <f t="shared" si="50"/>
        <v>60.64</v>
      </c>
      <c r="Q591" s="87">
        <f t="shared" si="50"/>
        <v>16.440000000000001</v>
      </c>
      <c r="R591" s="87">
        <f t="shared" si="50"/>
        <v>2.6</v>
      </c>
      <c r="T591" s="90">
        <v>2</v>
      </c>
    </row>
    <row r="592" spans="1:20">
      <c r="A592" s="10"/>
      <c r="B592" s="30" t="s">
        <v>39</v>
      </c>
      <c r="C592" s="30"/>
      <c r="D592" s="30"/>
      <c r="E592" s="10"/>
      <c r="F592" s="2"/>
      <c r="G592" s="4"/>
      <c r="H592" s="10"/>
      <c r="I592" s="2"/>
      <c r="J592" s="2"/>
      <c r="K592" s="10"/>
      <c r="L592" s="2"/>
      <c r="M592" s="10"/>
      <c r="N592" s="2"/>
      <c r="O592" s="10"/>
      <c r="P592" s="2"/>
      <c r="Q592" s="10"/>
      <c r="R592" s="10"/>
    </row>
    <row r="593" spans="1:20">
      <c r="A593" s="11">
        <v>72</v>
      </c>
      <c r="B593" s="29" t="s">
        <v>208</v>
      </c>
      <c r="C593" s="2"/>
      <c r="D593" s="2"/>
      <c r="E593" s="11">
        <v>60</v>
      </c>
      <c r="F593" s="29">
        <v>0.92</v>
      </c>
      <c r="G593" s="5">
        <v>3.25</v>
      </c>
      <c r="H593" s="18">
        <v>3.91</v>
      </c>
      <c r="I593" s="78">
        <v>49</v>
      </c>
      <c r="K593" s="11">
        <v>0.02</v>
      </c>
      <c r="L593" s="18">
        <v>1.99</v>
      </c>
      <c r="M593" s="11">
        <v>0.02</v>
      </c>
      <c r="N593" s="18">
        <v>0.48</v>
      </c>
      <c r="O593" s="18">
        <v>10.82</v>
      </c>
      <c r="P593" s="18">
        <v>24.32</v>
      </c>
      <c r="Q593" s="18">
        <v>7.1</v>
      </c>
      <c r="R593" s="18">
        <v>0.33</v>
      </c>
    </row>
    <row r="594" spans="1:20">
      <c r="A594" s="11">
        <v>102</v>
      </c>
      <c r="B594" s="29" t="s">
        <v>100</v>
      </c>
      <c r="E594" s="11">
        <v>250</v>
      </c>
      <c r="F594" s="29">
        <v>5.23</v>
      </c>
      <c r="G594" s="5">
        <v>3.99</v>
      </c>
      <c r="H594" s="18">
        <v>17.72</v>
      </c>
      <c r="I594" s="78">
        <v>128</v>
      </c>
      <c r="K594" s="11">
        <v>0.13</v>
      </c>
      <c r="L594" s="18">
        <v>2</v>
      </c>
      <c r="M594" s="11">
        <v>0.03</v>
      </c>
      <c r="N594" s="18">
        <v>1</v>
      </c>
      <c r="O594" s="18">
        <v>45.28</v>
      </c>
      <c r="P594" s="18">
        <v>122.19</v>
      </c>
      <c r="Q594" s="18">
        <v>4.6900000000000004</v>
      </c>
      <c r="R594" s="18">
        <v>0.01</v>
      </c>
    </row>
    <row r="595" spans="1:20" hidden="1">
      <c r="A595" s="11"/>
      <c r="B595" s="29" t="s">
        <v>119</v>
      </c>
      <c r="E595" s="11"/>
      <c r="F595" s="29"/>
      <c r="G595" s="5"/>
      <c r="H595" s="11"/>
      <c r="I595" s="29"/>
      <c r="K595" s="11"/>
      <c r="M595" s="11"/>
      <c r="O595" s="11"/>
      <c r="Q595" s="11"/>
      <c r="R595" s="11"/>
    </row>
    <row r="596" spans="1:20">
      <c r="A596" s="11">
        <v>128</v>
      </c>
      <c r="B596" s="29" t="s">
        <v>145</v>
      </c>
      <c r="E596" s="11" t="s">
        <v>94</v>
      </c>
      <c r="F596">
        <v>2.95</v>
      </c>
      <c r="G596" s="5">
        <v>3.99</v>
      </c>
      <c r="H596" s="11">
        <v>19.600000000000001</v>
      </c>
      <c r="I596">
        <v>126</v>
      </c>
      <c r="K596" s="11">
        <v>0.12</v>
      </c>
      <c r="L596">
        <v>2.17</v>
      </c>
      <c r="M596" s="11">
        <v>0.01</v>
      </c>
      <c r="N596">
        <v>0.15</v>
      </c>
      <c r="O596" s="11">
        <v>34.36</v>
      </c>
      <c r="P596">
        <v>81.180000000000007</v>
      </c>
      <c r="Q596" s="11">
        <v>27.77</v>
      </c>
      <c r="R596" s="11">
        <v>0.99</v>
      </c>
    </row>
    <row r="597" spans="1:20">
      <c r="A597" s="11">
        <v>227</v>
      </c>
      <c r="B597" s="29" t="s">
        <v>235</v>
      </c>
      <c r="E597" s="11">
        <v>80</v>
      </c>
      <c r="F597">
        <v>14</v>
      </c>
      <c r="G597" s="5">
        <v>17.670000000000002</v>
      </c>
      <c r="H597" s="11">
        <v>0.47</v>
      </c>
      <c r="I597" s="78">
        <v>217</v>
      </c>
      <c r="K597" s="11">
        <v>0.01</v>
      </c>
      <c r="L597" s="18">
        <v>0.19</v>
      </c>
      <c r="M597" s="11">
        <v>0.02</v>
      </c>
      <c r="N597" s="18">
        <v>1.9</v>
      </c>
      <c r="O597" s="11">
        <v>48.77</v>
      </c>
      <c r="P597" s="18">
        <v>179.93</v>
      </c>
      <c r="Q597" s="11">
        <v>43.21</v>
      </c>
      <c r="R597" s="11">
        <v>1.01</v>
      </c>
    </row>
    <row r="598" spans="1:20">
      <c r="A598" s="11">
        <v>343</v>
      </c>
      <c r="B598" s="29" t="s">
        <v>69</v>
      </c>
      <c r="E598" s="11">
        <v>200</v>
      </c>
      <c r="F598">
        <v>0.76</v>
      </c>
      <c r="G598" s="5">
        <v>0.75</v>
      </c>
      <c r="H598" s="11">
        <v>126.82</v>
      </c>
      <c r="I598">
        <v>517</v>
      </c>
      <c r="K598" s="11">
        <v>0.05</v>
      </c>
      <c r="L598">
        <v>30</v>
      </c>
      <c r="M598" s="11">
        <v>0.03</v>
      </c>
      <c r="N598">
        <v>0.2</v>
      </c>
      <c r="O598" s="11">
        <v>30.96</v>
      </c>
      <c r="P598">
        <v>19.8</v>
      </c>
      <c r="Q598" s="11">
        <v>16.2</v>
      </c>
      <c r="R598" s="11">
        <v>4.28</v>
      </c>
    </row>
    <row r="599" spans="1:20">
      <c r="A599" s="8"/>
      <c r="B599" s="29" t="s">
        <v>44</v>
      </c>
      <c r="D599" s="8"/>
      <c r="E599" s="11">
        <v>30</v>
      </c>
      <c r="F599">
        <v>3.4</v>
      </c>
      <c r="G599" s="5">
        <v>0.64</v>
      </c>
      <c r="H599" s="11">
        <v>14.8</v>
      </c>
      <c r="I599">
        <v>79</v>
      </c>
      <c r="K599" s="11">
        <v>0.02</v>
      </c>
      <c r="L599" s="29">
        <v>0.2</v>
      </c>
      <c r="M599" s="11">
        <v>0.01</v>
      </c>
      <c r="N599">
        <v>0.67</v>
      </c>
      <c r="O599" s="11">
        <v>17.2</v>
      </c>
      <c r="P599">
        <v>105.6</v>
      </c>
      <c r="Q599" s="11">
        <v>10</v>
      </c>
      <c r="R599" s="11"/>
    </row>
    <row r="600" spans="1:20">
      <c r="A600" s="50"/>
      <c r="B600" s="49" t="s">
        <v>43</v>
      </c>
      <c r="C600" s="45"/>
      <c r="D600" s="9"/>
      <c r="E600" s="51">
        <v>50</v>
      </c>
      <c r="F600" s="12">
        <v>5.13</v>
      </c>
      <c r="G600" s="36">
        <v>0.93</v>
      </c>
      <c r="H600" s="12">
        <v>24.93</v>
      </c>
      <c r="I600" s="36">
        <v>128</v>
      </c>
      <c r="J600" s="9"/>
      <c r="K600" s="36">
        <v>0.02</v>
      </c>
      <c r="L600" s="12">
        <v>0.5</v>
      </c>
      <c r="M600" s="36">
        <v>0.02</v>
      </c>
      <c r="N600" s="12">
        <v>0.7</v>
      </c>
      <c r="O600" s="36">
        <v>22</v>
      </c>
      <c r="P600" s="12">
        <v>29.33</v>
      </c>
      <c r="Q600" s="36">
        <v>7</v>
      </c>
      <c r="R600" s="12">
        <v>0.02</v>
      </c>
    </row>
    <row r="601" spans="1:20">
      <c r="A601" s="16"/>
      <c r="B601" s="53" t="s">
        <v>70</v>
      </c>
      <c r="C601" s="54"/>
      <c r="D601" s="38"/>
      <c r="E601" s="47"/>
      <c r="F601" s="31">
        <f>F600+F599+F598+F597+F596+F594+F593</f>
        <v>32.39</v>
      </c>
      <c r="G601" s="47">
        <f>G600+G599+G598+G597+G596+G594+G593</f>
        <v>31.220000000000006</v>
      </c>
      <c r="H601" s="47">
        <f>H600+H599+H598+H597+H596+H594+H593</f>
        <v>208.25</v>
      </c>
      <c r="I601" s="70">
        <f>I600+I599+I598+I597+I596+I594+I593</f>
        <v>1244</v>
      </c>
      <c r="J601" s="15"/>
      <c r="K601" s="32">
        <f t="shared" ref="K601:R601" si="51">K600+K599+K598+K597+K596+K594+K593</f>
        <v>0.37</v>
      </c>
      <c r="L601" s="47">
        <f t="shared" si="51"/>
        <v>37.050000000000004</v>
      </c>
      <c r="M601" s="32">
        <f t="shared" si="51"/>
        <v>0.13999999999999999</v>
      </c>
      <c r="N601" s="47">
        <f t="shared" si="51"/>
        <v>5.0999999999999996</v>
      </c>
      <c r="O601" s="55">
        <f t="shared" si="51"/>
        <v>209.39000000000001</v>
      </c>
      <c r="P601" s="47">
        <f t="shared" si="51"/>
        <v>562.35</v>
      </c>
      <c r="Q601" s="56">
        <f t="shared" si="51"/>
        <v>115.96999999999998</v>
      </c>
      <c r="R601" s="47">
        <f t="shared" si="51"/>
        <v>6.64</v>
      </c>
    </row>
    <row r="602" spans="1:20">
      <c r="A602" s="11"/>
      <c r="B602" s="58" t="s">
        <v>71</v>
      </c>
      <c r="C602" s="44"/>
      <c r="D602" s="44"/>
      <c r="E602" s="11"/>
      <c r="G602" s="11"/>
      <c r="H602" s="11"/>
      <c r="I602" s="2"/>
      <c r="J602" s="8"/>
      <c r="L602" s="11"/>
      <c r="N602" s="11"/>
      <c r="P602" s="11"/>
      <c r="R602" s="11"/>
    </row>
    <row r="603" spans="1:20" ht="0.75" customHeight="1">
      <c r="A603" s="11"/>
      <c r="B603" s="81" t="s">
        <v>121</v>
      </c>
      <c r="C603" s="59"/>
      <c r="D603" s="34"/>
      <c r="E603" s="11">
        <v>30</v>
      </c>
      <c r="F603">
        <v>1.2</v>
      </c>
      <c r="G603" s="11">
        <v>11.85</v>
      </c>
      <c r="H603" s="11">
        <v>16.260000000000002</v>
      </c>
      <c r="I603" s="29">
        <v>171</v>
      </c>
      <c r="J603" s="8"/>
      <c r="L603" s="11"/>
      <c r="M603" s="29">
        <v>0.02</v>
      </c>
      <c r="N603" s="11"/>
      <c r="O603" s="17">
        <v>8.4</v>
      </c>
      <c r="P603" s="11">
        <v>28.5</v>
      </c>
      <c r="R603" s="11"/>
    </row>
    <row r="604" spans="1:20">
      <c r="A604" s="11">
        <v>396</v>
      </c>
      <c r="B604" s="29" t="s">
        <v>167</v>
      </c>
      <c r="E604" s="11" t="s">
        <v>132</v>
      </c>
      <c r="F604">
        <v>6.44</v>
      </c>
      <c r="G604" s="11">
        <v>4.6100000000000003</v>
      </c>
      <c r="H604" s="11">
        <v>43.33</v>
      </c>
      <c r="I604" s="2">
        <v>241</v>
      </c>
      <c r="J604" s="8"/>
      <c r="K604">
        <v>0.08</v>
      </c>
      <c r="L604" s="11">
        <v>0.08</v>
      </c>
      <c r="M604">
        <v>0.01</v>
      </c>
      <c r="N604" s="11">
        <v>2.6</v>
      </c>
      <c r="O604">
        <v>64.22</v>
      </c>
      <c r="P604" s="11">
        <v>84.22</v>
      </c>
      <c r="Q604">
        <v>13.76</v>
      </c>
      <c r="R604" s="11">
        <v>0.57999999999999996</v>
      </c>
    </row>
    <row r="605" spans="1:20">
      <c r="A605" s="11">
        <v>693</v>
      </c>
      <c r="B605" s="29" t="s">
        <v>73</v>
      </c>
      <c r="E605" s="11">
        <v>200</v>
      </c>
      <c r="F605">
        <v>17.71</v>
      </c>
      <c r="G605" s="11">
        <v>17.16</v>
      </c>
      <c r="H605" s="11">
        <v>110</v>
      </c>
      <c r="I605" s="6">
        <v>450</v>
      </c>
      <c r="J605" s="9"/>
      <c r="K605">
        <v>0.16</v>
      </c>
      <c r="L605" s="11">
        <v>0.6</v>
      </c>
      <c r="M605">
        <v>7.0000000000000007E-2</v>
      </c>
      <c r="N605" s="11">
        <v>0.6</v>
      </c>
      <c r="O605">
        <v>339.62</v>
      </c>
      <c r="P605" s="11">
        <v>300.20999999999998</v>
      </c>
      <c r="Q605">
        <v>74.13</v>
      </c>
      <c r="R605" s="11">
        <v>0.1</v>
      </c>
    </row>
    <row r="606" spans="1:20">
      <c r="A606" s="37"/>
      <c r="B606" s="53" t="s">
        <v>74</v>
      </c>
      <c r="C606" s="38"/>
      <c r="D606" s="39"/>
      <c r="E606" s="31"/>
      <c r="F606" s="31">
        <f>F605+F604</f>
        <v>24.150000000000002</v>
      </c>
      <c r="G606" s="31">
        <f>G605+G604</f>
        <v>21.77</v>
      </c>
      <c r="H606" s="31">
        <f>H605+H604</f>
        <v>153.32999999999998</v>
      </c>
      <c r="I606" s="31">
        <f>I605+I604</f>
        <v>691</v>
      </c>
      <c r="J606" s="2"/>
      <c r="K606" s="46">
        <f t="shared" ref="K606:R606" si="52">K605+K604</f>
        <v>0.24</v>
      </c>
      <c r="L606" s="31">
        <f t="shared" si="52"/>
        <v>0.67999999999999994</v>
      </c>
      <c r="M606" s="47">
        <f t="shared" si="52"/>
        <v>0.08</v>
      </c>
      <c r="N606" s="46">
        <f t="shared" si="52"/>
        <v>3.2</v>
      </c>
      <c r="O606" s="31">
        <f t="shared" si="52"/>
        <v>403.84000000000003</v>
      </c>
      <c r="P606" s="31">
        <f t="shared" si="52"/>
        <v>384.42999999999995</v>
      </c>
      <c r="Q606" s="31">
        <f t="shared" si="52"/>
        <v>87.89</v>
      </c>
      <c r="R606" s="46">
        <f t="shared" si="52"/>
        <v>0.67999999999999994</v>
      </c>
      <c r="T606" s="33">
        <v>2</v>
      </c>
    </row>
    <row r="607" spans="1:20">
      <c r="A607" s="10"/>
      <c r="B607" s="30"/>
      <c r="C607" s="60" t="s">
        <v>75</v>
      </c>
      <c r="D607" s="21"/>
      <c r="E607" s="10"/>
      <c r="F607" s="10"/>
      <c r="G607" s="10"/>
      <c r="H607" s="10"/>
      <c r="I607" s="4"/>
      <c r="J607" s="7"/>
      <c r="K607" s="7"/>
      <c r="L607" s="7"/>
      <c r="M607" s="7"/>
      <c r="N607" s="7"/>
      <c r="O607" s="7"/>
      <c r="P607" s="7"/>
      <c r="Q607" s="7"/>
      <c r="R607" s="7"/>
    </row>
    <row r="608" spans="1:20" ht="0.75" customHeight="1">
      <c r="A608" s="11"/>
      <c r="B608" t="s">
        <v>99</v>
      </c>
      <c r="D608" s="8"/>
      <c r="E608" s="11">
        <v>60</v>
      </c>
      <c r="F608" s="29">
        <v>6.28</v>
      </c>
      <c r="G608" s="5">
        <v>36.78</v>
      </c>
      <c r="H608" s="18">
        <v>14.08</v>
      </c>
      <c r="I608" s="29">
        <v>412</v>
      </c>
      <c r="K608" s="11">
        <v>0.01</v>
      </c>
      <c r="L608">
        <v>12</v>
      </c>
      <c r="M608" s="11"/>
      <c r="O608" s="18">
        <v>30.6</v>
      </c>
      <c r="P608" s="29">
        <v>20.399999999999999</v>
      </c>
      <c r="Q608" s="18">
        <v>10.199999999999999</v>
      </c>
      <c r="R608" s="18">
        <v>0.78</v>
      </c>
    </row>
    <row r="609" spans="1:19">
      <c r="A609" s="11">
        <v>14</v>
      </c>
      <c r="B609" t="s">
        <v>31</v>
      </c>
      <c r="D609" s="8"/>
      <c r="E609" s="11">
        <v>10</v>
      </c>
      <c r="F609" s="11">
        <v>7.0000000000000007E-2</v>
      </c>
      <c r="G609" s="11">
        <v>6.86</v>
      </c>
      <c r="H609" s="11">
        <v>0.09</v>
      </c>
      <c r="I609" s="5">
        <v>62</v>
      </c>
      <c r="J609" s="8"/>
      <c r="K609" s="8"/>
      <c r="L609" s="8"/>
      <c r="M609" s="8">
        <v>7.0000000000000007E-2</v>
      </c>
      <c r="N609" s="8">
        <v>0.1</v>
      </c>
      <c r="O609" s="8">
        <v>1.58</v>
      </c>
      <c r="P609" s="8">
        <v>2.2599999999999998</v>
      </c>
      <c r="Q609" s="8">
        <v>0.03</v>
      </c>
      <c r="R609" s="8">
        <v>0.01</v>
      </c>
    </row>
    <row r="610" spans="1:19">
      <c r="A610" s="11"/>
      <c r="B610" t="s">
        <v>247</v>
      </c>
      <c r="D610" s="8"/>
      <c r="E610" s="11">
        <v>50</v>
      </c>
      <c r="F610" s="11">
        <v>0.91</v>
      </c>
      <c r="G610" s="11">
        <v>3.01</v>
      </c>
      <c r="H610" s="11">
        <v>4.6900000000000004</v>
      </c>
      <c r="I610" s="5">
        <v>49</v>
      </c>
      <c r="J610" s="8"/>
      <c r="K610" s="8">
        <v>0.03</v>
      </c>
      <c r="L610" s="8">
        <v>7.19</v>
      </c>
      <c r="M610" s="8"/>
      <c r="N610" s="8">
        <v>0.5</v>
      </c>
      <c r="O610" s="8">
        <v>17.43</v>
      </c>
      <c r="P610" s="8">
        <v>18.25</v>
      </c>
      <c r="Q610" s="8">
        <v>7.96</v>
      </c>
      <c r="R610" s="8">
        <v>0.2</v>
      </c>
      <c r="S610" s="17"/>
    </row>
    <row r="611" spans="1:19">
      <c r="A611" s="11">
        <v>240</v>
      </c>
      <c r="B611" t="s">
        <v>55</v>
      </c>
      <c r="D611" s="8"/>
      <c r="E611" s="11" t="s">
        <v>226</v>
      </c>
      <c r="F611" s="11">
        <v>20.36</v>
      </c>
      <c r="G611" s="11">
        <v>13.29</v>
      </c>
      <c r="H611" s="11">
        <v>75.78</v>
      </c>
      <c r="I611" s="5">
        <v>504</v>
      </c>
      <c r="J611" s="8"/>
      <c r="K611" s="8">
        <v>0.16</v>
      </c>
      <c r="L611" s="8">
        <v>0.42</v>
      </c>
      <c r="M611" s="8">
        <v>0.01</v>
      </c>
      <c r="N611" s="8">
        <v>1.2</v>
      </c>
      <c r="O611" s="8">
        <v>29.22</v>
      </c>
      <c r="P611" s="8">
        <v>179.05</v>
      </c>
      <c r="Q611" s="8">
        <v>27.06</v>
      </c>
      <c r="R611" s="8">
        <v>2.91</v>
      </c>
    </row>
    <row r="612" spans="1:19">
      <c r="A612" s="11">
        <v>386</v>
      </c>
      <c r="B612" s="5" t="s">
        <v>230</v>
      </c>
      <c r="C612" s="2"/>
      <c r="D612" s="8"/>
      <c r="E612" s="11" t="s">
        <v>57</v>
      </c>
      <c r="F612" s="11">
        <v>2.8</v>
      </c>
      <c r="G612" s="11">
        <v>2.5</v>
      </c>
      <c r="H612" s="11">
        <v>3.6</v>
      </c>
      <c r="I612" s="5">
        <v>50</v>
      </c>
      <c r="J612" s="8"/>
      <c r="K612" s="8">
        <v>0.3</v>
      </c>
      <c r="L612" s="8">
        <v>0.01</v>
      </c>
      <c r="M612" s="8">
        <v>0.02</v>
      </c>
      <c r="N612" s="8">
        <v>0.3</v>
      </c>
      <c r="O612" s="8">
        <v>148</v>
      </c>
      <c r="P612" s="8">
        <v>180</v>
      </c>
      <c r="Q612" s="8">
        <v>1</v>
      </c>
      <c r="R612" s="8">
        <v>0.01</v>
      </c>
    </row>
    <row r="613" spans="1:19">
      <c r="A613" s="11"/>
      <c r="B613" s="2" t="s">
        <v>44</v>
      </c>
      <c r="C613" s="2"/>
      <c r="D613" s="8"/>
      <c r="E613" s="11">
        <v>60</v>
      </c>
      <c r="F613" s="8">
        <v>6.8</v>
      </c>
      <c r="G613" s="11">
        <v>1.28</v>
      </c>
      <c r="H613" s="8">
        <v>29.6</v>
      </c>
      <c r="I613" s="5">
        <v>158</v>
      </c>
      <c r="J613" s="8"/>
      <c r="K613" s="11">
        <v>0.02</v>
      </c>
      <c r="L613" s="8">
        <v>0.4</v>
      </c>
      <c r="M613" s="8">
        <v>0.02</v>
      </c>
      <c r="N613" s="8">
        <v>0.48</v>
      </c>
      <c r="O613" s="8">
        <v>34.4</v>
      </c>
      <c r="P613" s="8">
        <v>71.2</v>
      </c>
      <c r="Q613" s="8">
        <v>20</v>
      </c>
      <c r="R613" s="8"/>
    </row>
    <row r="614" spans="1:19">
      <c r="A614" s="8"/>
      <c r="B614" s="57" t="s">
        <v>81</v>
      </c>
      <c r="C614" s="57"/>
      <c r="D614" s="8"/>
      <c r="E614" s="11">
        <v>30</v>
      </c>
      <c r="F614" s="11">
        <v>3.08</v>
      </c>
      <c r="G614" s="11">
        <v>0.56000000000000005</v>
      </c>
      <c r="H614" s="5">
        <v>14.96</v>
      </c>
      <c r="I614" s="29">
        <v>77</v>
      </c>
      <c r="J614" s="8"/>
      <c r="K614" s="11">
        <v>0.02</v>
      </c>
      <c r="L614" s="11">
        <v>0.2</v>
      </c>
      <c r="M614" s="11">
        <v>0.01</v>
      </c>
      <c r="N614" s="11">
        <v>0.42</v>
      </c>
      <c r="O614" s="11">
        <v>13.2</v>
      </c>
      <c r="P614" s="11">
        <v>27.6</v>
      </c>
      <c r="Q614" s="11">
        <v>4</v>
      </c>
      <c r="R614" s="11"/>
    </row>
    <row r="615" spans="1:19" ht="13.5" customHeight="1">
      <c r="A615" s="10"/>
      <c r="B615" s="63" t="s">
        <v>82</v>
      </c>
      <c r="C615" s="14"/>
      <c r="D615" s="15"/>
      <c r="E615" s="15"/>
      <c r="F615" s="47">
        <f>F614+F613+F612+F611+F610+F609</f>
        <v>34.019999999999996</v>
      </c>
      <c r="G615" s="47">
        <f>G614+G613+G612+G611+G610+G609</f>
        <v>27.5</v>
      </c>
      <c r="H615" s="47">
        <f>H614+H613+H612+H611+H610+H609</f>
        <v>128.72</v>
      </c>
      <c r="I615" s="70">
        <f>I614+I613+I612+I611+I610+I609</f>
        <v>900</v>
      </c>
      <c r="J615" s="15"/>
      <c r="K615" s="47">
        <f t="shared" ref="K615:R615" si="53">K614+K613+K612+K611+K610+K609</f>
        <v>0.53</v>
      </c>
      <c r="L615" s="47">
        <f t="shared" si="53"/>
        <v>8.2200000000000006</v>
      </c>
      <c r="M615" s="47">
        <f t="shared" si="53"/>
        <v>0.13</v>
      </c>
      <c r="N615" s="47">
        <f t="shared" si="53"/>
        <v>3</v>
      </c>
      <c r="O615" s="47">
        <f t="shared" si="53"/>
        <v>243.83</v>
      </c>
      <c r="P615" s="47">
        <f t="shared" si="53"/>
        <v>478.36</v>
      </c>
      <c r="Q615" s="47">
        <f t="shared" si="53"/>
        <v>60.050000000000004</v>
      </c>
      <c r="R615" s="46">
        <f t="shared" si="53"/>
        <v>3.13</v>
      </c>
    </row>
    <row r="616" spans="1:19" hidden="1">
      <c r="A616" s="11"/>
      <c r="B616" s="65" t="s">
        <v>83</v>
      </c>
      <c r="C616" s="64"/>
      <c r="D616" s="66"/>
      <c r="E616" s="7"/>
      <c r="F616" s="62"/>
      <c r="G616" s="10"/>
      <c r="H616" s="10"/>
      <c r="I616" s="4"/>
      <c r="J616" s="7"/>
      <c r="K616" s="10"/>
      <c r="L616" s="10"/>
      <c r="M616" s="10"/>
      <c r="N616" s="10"/>
      <c r="O616" s="10"/>
      <c r="P616" s="10"/>
      <c r="Q616" s="10"/>
      <c r="R616" s="10"/>
    </row>
    <row r="617" spans="1:19" hidden="1">
      <c r="A617" s="11">
        <v>386</v>
      </c>
      <c r="B617" s="29" t="s">
        <v>148</v>
      </c>
      <c r="D617" s="8"/>
      <c r="E617" s="8" t="s">
        <v>57</v>
      </c>
      <c r="F617" s="11">
        <v>2.8</v>
      </c>
      <c r="G617" s="11">
        <v>2.5</v>
      </c>
      <c r="H617" s="11">
        <v>3.6</v>
      </c>
      <c r="I617">
        <v>50</v>
      </c>
      <c r="J617" s="8"/>
      <c r="K617" s="11">
        <v>0.3</v>
      </c>
      <c r="L617" s="11">
        <v>0.01</v>
      </c>
      <c r="M617" s="11">
        <v>0.02</v>
      </c>
      <c r="N617" s="11">
        <v>0.3</v>
      </c>
      <c r="O617" s="11">
        <v>148</v>
      </c>
      <c r="P617" s="11">
        <v>180</v>
      </c>
      <c r="Q617" s="11">
        <v>1</v>
      </c>
      <c r="R617" s="8">
        <v>0.01</v>
      </c>
    </row>
    <row r="618" spans="1:19" hidden="1">
      <c r="A618" s="12"/>
      <c r="B618" s="77" t="s">
        <v>96</v>
      </c>
      <c r="C618" s="36"/>
      <c r="D618" s="9"/>
      <c r="E618" s="9"/>
      <c r="F618" s="71"/>
      <c r="G618" s="76"/>
      <c r="H618" s="76"/>
      <c r="I618" s="45"/>
      <c r="J618" s="75"/>
      <c r="K618" s="76"/>
      <c r="L618" s="76"/>
      <c r="M618" s="76"/>
      <c r="N618" s="76"/>
      <c r="O618" s="76"/>
      <c r="P618" s="76"/>
      <c r="Q618" s="76"/>
      <c r="R618" s="76"/>
    </row>
    <row r="619" spans="1:19" hidden="1">
      <c r="C619" s="1" t="s">
        <v>60</v>
      </c>
      <c r="F619" s="52">
        <v>2.8</v>
      </c>
      <c r="G619" s="72">
        <v>2.5</v>
      </c>
      <c r="H619" s="72">
        <v>3.6</v>
      </c>
      <c r="I619" s="1">
        <v>50</v>
      </c>
      <c r="J619" s="74"/>
      <c r="K619" s="72">
        <v>0.3</v>
      </c>
      <c r="L619" s="72">
        <v>0.01</v>
      </c>
      <c r="M619" s="72">
        <v>0.02</v>
      </c>
      <c r="N619" s="72">
        <v>0.3</v>
      </c>
      <c r="O619" s="72">
        <v>148</v>
      </c>
      <c r="P619" s="72">
        <v>180</v>
      </c>
      <c r="Q619" s="72">
        <v>1</v>
      </c>
      <c r="R619" s="76">
        <v>0.01</v>
      </c>
    </row>
    <row r="620" spans="1:19">
      <c r="A620" s="13"/>
      <c r="B620" s="31" t="s">
        <v>85</v>
      </c>
      <c r="C620" s="14"/>
      <c r="D620" s="14"/>
      <c r="E620" s="15"/>
      <c r="F620" s="47">
        <f>F615+F606+F601+F591+F586</f>
        <v>103.84</v>
      </c>
      <c r="G620" s="47">
        <f>G615+G606+G601+G591+G586</f>
        <v>105.34000000000002</v>
      </c>
      <c r="H620" s="47">
        <f>H615+H606+H601+H591+H586</f>
        <v>604.45000000000005</v>
      </c>
      <c r="I620" s="31">
        <f>I615+I606+I601+I591+I586</f>
        <v>3562</v>
      </c>
      <c r="J620" s="46"/>
      <c r="K620" s="47">
        <f t="shared" ref="K620:R620" si="54">K615+K606+K601+K591+K586</f>
        <v>1.2700000000000002</v>
      </c>
      <c r="L620" s="47">
        <f t="shared" si="54"/>
        <v>67.890000000000015</v>
      </c>
      <c r="M620" s="47">
        <f t="shared" si="54"/>
        <v>0.7</v>
      </c>
      <c r="N620" s="47">
        <f t="shared" si="54"/>
        <v>13.780000000000001</v>
      </c>
      <c r="O620" s="47">
        <f t="shared" si="54"/>
        <v>1048.5800000000002</v>
      </c>
      <c r="P620" s="47">
        <f t="shared" si="54"/>
        <v>1654.47</v>
      </c>
      <c r="Q620" s="47">
        <f t="shared" si="54"/>
        <v>305.95</v>
      </c>
      <c r="R620" s="46">
        <f t="shared" si="54"/>
        <v>13.089999999999998</v>
      </c>
    </row>
    <row r="621" spans="1:19">
      <c r="C621" s="2"/>
    </row>
    <row r="622" spans="1:19">
      <c r="K622" s="1" t="s">
        <v>274</v>
      </c>
    </row>
    <row r="623" spans="1:19">
      <c r="A623" s="10" t="s">
        <v>9</v>
      </c>
      <c r="B623" s="3" t="s">
        <v>10</v>
      </c>
      <c r="C623" s="3"/>
      <c r="D623" s="7"/>
      <c r="E623" s="10" t="s">
        <v>12</v>
      </c>
      <c r="F623" s="13" t="s">
        <v>17</v>
      </c>
      <c r="G623" s="14"/>
      <c r="H623" s="15"/>
      <c r="I623" s="3" t="s">
        <v>18</v>
      </c>
      <c r="J623" s="7"/>
      <c r="K623" s="3"/>
      <c r="L623" s="3" t="s">
        <v>20</v>
      </c>
      <c r="M623" s="3"/>
      <c r="N623" s="15"/>
      <c r="O623" s="14" t="s">
        <v>25</v>
      </c>
      <c r="P623" s="3"/>
      <c r="Q623" s="3"/>
      <c r="R623" s="7"/>
    </row>
    <row r="624" spans="1:19">
      <c r="A624" s="8"/>
      <c r="B624" s="2" t="s">
        <v>11</v>
      </c>
      <c r="C624" s="2"/>
      <c r="D624" s="8"/>
      <c r="E624" s="11" t="s">
        <v>13</v>
      </c>
      <c r="F624" s="11" t="s">
        <v>14</v>
      </c>
      <c r="G624" s="11" t="s">
        <v>15</v>
      </c>
      <c r="H624" s="11" t="s">
        <v>16</v>
      </c>
      <c r="I624" s="17" t="s">
        <v>19</v>
      </c>
      <c r="J624" s="8"/>
      <c r="K624" s="16" t="s">
        <v>21</v>
      </c>
      <c r="L624" s="16" t="s">
        <v>22</v>
      </c>
      <c r="M624" s="16" t="s">
        <v>23</v>
      </c>
      <c r="N624" s="15" t="s">
        <v>24</v>
      </c>
      <c r="O624" s="17" t="s">
        <v>26</v>
      </c>
      <c r="P624" s="19" t="s">
        <v>27</v>
      </c>
      <c r="Q624" s="19" t="s">
        <v>28</v>
      </c>
      <c r="R624" s="15" t="s">
        <v>29</v>
      </c>
    </row>
    <row r="625" spans="1:21">
      <c r="A625" s="16">
        <v>1</v>
      </c>
      <c r="B625" s="14"/>
      <c r="C625" s="14">
        <v>2</v>
      </c>
      <c r="D625" s="15"/>
      <c r="E625" s="16">
        <v>3</v>
      </c>
      <c r="F625" s="16">
        <v>4</v>
      </c>
      <c r="G625" s="16">
        <v>5</v>
      </c>
      <c r="H625" s="16">
        <v>6</v>
      </c>
      <c r="I625" s="13">
        <v>7</v>
      </c>
      <c r="J625" s="15"/>
      <c r="K625" s="16">
        <v>8</v>
      </c>
      <c r="L625" s="16">
        <v>9</v>
      </c>
      <c r="M625" s="16">
        <v>10</v>
      </c>
      <c r="N625" s="15">
        <v>11</v>
      </c>
      <c r="O625" s="16">
        <v>12</v>
      </c>
      <c r="P625" s="16">
        <v>13</v>
      </c>
      <c r="Q625" s="16">
        <v>14</v>
      </c>
      <c r="R625" s="9">
        <v>15</v>
      </c>
    </row>
    <row r="626" spans="1:21">
      <c r="A626" s="22"/>
      <c r="B626" s="20"/>
      <c r="C626" s="20" t="s">
        <v>30</v>
      </c>
      <c r="D626" s="21"/>
      <c r="E626" s="10"/>
      <c r="F626" s="10"/>
      <c r="G626" s="10"/>
      <c r="I626" s="4"/>
      <c r="K626" s="10"/>
      <c r="M626" s="10"/>
      <c r="O626" s="10"/>
      <c r="P626" s="7"/>
      <c r="Q626" s="7"/>
      <c r="R626" s="10"/>
    </row>
    <row r="627" spans="1:21">
      <c r="A627" s="23">
        <v>14</v>
      </c>
      <c r="B627" t="s">
        <v>31</v>
      </c>
      <c r="D627" s="8"/>
      <c r="E627" s="11">
        <v>10</v>
      </c>
      <c r="F627" s="11">
        <v>7.0000000000000007E-2</v>
      </c>
      <c r="G627" s="28">
        <v>6.86</v>
      </c>
      <c r="H627" s="5">
        <v>0.09</v>
      </c>
      <c r="I627" s="5">
        <v>62</v>
      </c>
      <c r="K627" s="11"/>
      <c r="L627" s="2"/>
      <c r="M627" s="43">
        <v>7.0000000000000007E-2</v>
      </c>
      <c r="N627">
        <v>0.1</v>
      </c>
      <c r="O627" s="11">
        <v>1.58</v>
      </c>
      <c r="P627" s="8">
        <v>2.2599999999999998</v>
      </c>
      <c r="Q627" s="11">
        <v>0.03</v>
      </c>
      <c r="R627" s="8">
        <v>0.01</v>
      </c>
    </row>
    <row r="628" spans="1:21">
      <c r="A628" s="24">
        <v>15</v>
      </c>
      <c r="B628" t="s">
        <v>32</v>
      </c>
      <c r="D628" s="8"/>
      <c r="E628" s="11">
        <v>15</v>
      </c>
      <c r="F628" s="11">
        <v>3.9</v>
      </c>
      <c r="G628" s="11">
        <v>3.98</v>
      </c>
      <c r="H628" s="5"/>
      <c r="I628" s="5">
        <v>51</v>
      </c>
      <c r="K628" s="11"/>
      <c r="L628" s="8">
        <v>0.02</v>
      </c>
      <c r="M628" s="11">
        <v>0.05</v>
      </c>
      <c r="N628" s="29">
        <v>0.02</v>
      </c>
      <c r="O628" s="11">
        <v>105</v>
      </c>
      <c r="P628" s="8">
        <v>60</v>
      </c>
      <c r="Q628" s="11"/>
      <c r="R628" s="8"/>
    </row>
    <row r="629" spans="1:21">
      <c r="A629" s="8">
        <v>182</v>
      </c>
      <c r="B629" t="s">
        <v>87</v>
      </c>
      <c r="D629" s="8"/>
      <c r="E629" s="11" t="s">
        <v>88</v>
      </c>
      <c r="F629" s="11">
        <v>3.83</v>
      </c>
      <c r="G629" s="11">
        <v>4.5</v>
      </c>
      <c r="H629" s="5">
        <v>11.78</v>
      </c>
      <c r="I629" s="5">
        <v>103</v>
      </c>
      <c r="K629" s="11">
        <v>7.0000000000000007E-2</v>
      </c>
      <c r="L629" s="8">
        <v>0.52</v>
      </c>
      <c r="M629" s="11">
        <v>0.02</v>
      </c>
      <c r="N629" s="29"/>
      <c r="O629" s="11">
        <v>109.78</v>
      </c>
      <c r="P629" s="8">
        <v>111.27</v>
      </c>
      <c r="Q629" s="11">
        <v>25.29</v>
      </c>
      <c r="R629" s="8">
        <v>0.44</v>
      </c>
    </row>
    <row r="630" spans="1:21">
      <c r="A630" s="25"/>
      <c r="B630" t="s">
        <v>200</v>
      </c>
      <c r="D630" s="8"/>
      <c r="E630" s="11"/>
      <c r="F630" s="11"/>
      <c r="G630" s="11"/>
      <c r="H630" s="5"/>
      <c r="I630" s="5"/>
      <c r="K630" s="11"/>
      <c r="L630" s="8"/>
      <c r="M630" s="11"/>
      <c r="O630" s="11"/>
      <c r="P630" s="8"/>
      <c r="Q630" s="11"/>
      <c r="R630" s="8"/>
    </row>
    <row r="631" spans="1:21">
      <c r="A631" s="27">
        <v>378</v>
      </c>
      <c r="B631" t="s">
        <v>64</v>
      </c>
      <c r="D631" s="8"/>
      <c r="E631" s="11" t="s">
        <v>37</v>
      </c>
      <c r="F631" s="11">
        <v>1.41</v>
      </c>
      <c r="G631" s="11">
        <v>1.43</v>
      </c>
      <c r="H631" s="5">
        <v>15</v>
      </c>
      <c r="I631" s="5">
        <v>83</v>
      </c>
      <c r="K631" s="11">
        <v>0.01</v>
      </c>
      <c r="L631" s="8">
        <v>0.26</v>
      </c>
      <c r="M631" s="11">
        <v>0.01</v>
      </c>
      <c r="O631" s="11">
        <v>40.06</v>
      </c>
      <c r="P631" s="8">
        <v>20.149999999999999</v>
      </c>
      <c r="Q631" s="11"/>
      <c r="R631" s="8"/>
    </row>
    <row r="632" spans="1:21">
      <c r="A632" s="26"/>
      <c r="B632" t="s">
        <v>44</v>
      </c>
      <c r="D632" s="9"/>
      <c r="E632" s="11">
        <v>60</v>
      </c>
      <c r="F632" s="11">
        <v>6.8</v>
      </c>
      <c r="G632" s="11">
        <v>1.28</v>
      </c>
      <c r="H632" s="5">
        <v>29.6</v>
      </c>
      <c r="I632" s="6">
        <v>158</v>
      </c>
      <c r="K632" s="11">
        <v>0.02</v>
      </c>
      <c r="L632" s="8">
        <v>0.4</v>
      </c>
      <c r="M632" s="11">
        <v>0.02</v>
      </c>
      <c r="N632" s="12">
        <v>0.48</v>
      </c>
      <c r="O632" s="8">
        <v>34.4</v>
      </c>
      <c r="P632" s="8">
        <v>71.2</v>
      </c>
      <c r="Q632" s="12">
        <v>20</v>
      </c>
      <c r="R632" s="12"/>
    </row>
    <row r="633" spans="1:21">
      <c r="A633" s="13"/>
      <c r="B633" s="31" t="s">
        <v>38</v>
      </c>
      <c r="C633" s="31"/>
      <c r="D633" s="15"/>
      <c r="E633" s="16"/>
      <c r="F633" s="47">
        <f>F632+F631+F629+F628+F627</f>
        <v>16.009999999999998</v>
      </c>
      <c r="G633" s="47">
        <f>G632+G631+G629+G628+G627</f>
        <v>18.05</v>
      </c>
      <c r="H633" s="47">
        <f>H632+H631+H629+H627+H628</f>
        <v>56.470000000000006</v>
      </c>
      <c r="I633" s="48">
        <f>I632+I631+I629+I628+I627</f>
        <v>457</v>
      </c>
      <c r="J633" s="15"/>
      <c r="K633" s="47">
        <f t="shared" ref="K633:R633" si="55">K632+K631+K629+K628+K627</f>
        <v>0.1</v>
      </c>
      <c r="L633" s="47">
        <f t="shared" si="55"/>
        <v>1.2000000000000002</v>
      </c>
      <c r="M633" s="47">
        <f t="shared" si="55"/>
        <v>0.17</v>
      </c>
      <c r="N633" s="47">
        <f t="shared" si="55"/>
        <v>0.6</v>
      </c>
      <c r="O633" s="47">
        <f t="shared" si="55"/>
        <v>290.82</v>
      </c>
      <c r="P633" s="47">
        <f t="shared" si="55"/>
        <v>264.88</v>
      </c>
      <c r="Q633" s="47">
        <f t="shared" si="55"/>
        <v>45.32</v>
      </c>
      <c r="R633" s="47">
        <f t="shared" si="55"/>
        <v>0.45</v>
      </c>
    </row>
    <row r="634" spans="1:21">
      <c r="A634" s="10"/>
      <c r="B634" s="89" t="s">
        <v>182</v>
      </c>
      <c r="C634" s="89"/>
      <c r="D634" s="30"/>
      <c r="E634" s="10"/>
      <c r="F634" s="67"/>
      <c r="G634" s="88"/>
      <c r="H634" s="87"/>
      <c r="I634" s="67"/>
      <c r="J634" s="67"/>
      <c r="K634" s="87"/>
      <c r="L634" s="67"/>
      <c r="M634" s="87"/>
      <c r="N634" s="67"/>
      <c r="O634" s="87"/>
      <c r="P634" s="67"/>
      <c r="Q634" s="87"/>
      <c r="R634" s="87"/>
    </row>
    <row r="635" spans="1:21">
      <c r="A635" s="11"/>
      <c r="B635" t="s">
        <v>56</v>
      </c>
      <c r="D635" s="8"/>
      <c r="E635" s="11" t="s">
        <v>57</v>
      </c>
      <c r="F635" s="11">
        <v>0.75</v>
      </c>
      <c r="G635" s="11"/>
      <c r="H635" s="11">
        <v>20.57</v>
      </c>
      <c r="I635" s="5">
        <v>85</v>
      </c>
      <c r="J635" s="8"/>
      <c r="K635" s="8">
        <v>0.01</v>
      </c>
      <c r="L635" s="8">
        <v>1.01</v>
      </c>
      <c r="M635" s="8">
        <v>0.01</v>
      </c>
      <c r="N635" s="8">
        <v>0.1</v>
      </c>
      <c r="O635" s="8">
        <v>11.12</v>
      </c>
      <c r="P635" s="8">
        <v>15.14</v>
      </c>
      <c r="Q635" s="8">
        <v>1.44</v>
      </c>
      <c r="R635" s="8">
        <v>0.2</v>
      </c>
    </row>
    <row r="636" spans="1:21">
      <c r="A636" s="11">
        <v>338</v>
      </c>
      <c r="B636" s="85" t="s">
        <v>227</v>
      </c>
      <c r="C636" s="36"/>
      <c r="D636" s="9"/>
      <c r="E636" s="11" t="s">
        <v>49</v>
      </c>
      <c r="F636" s="12">
        <v>0.86</v>
      </c>
      <c r="G636" s="11">
        <v>0.19</v>
      </c>
      <c r="H636" s="11">
        <v>7.37</v>
      </c>
      <c r="I636" s="51">
        <v>35</v>
      </c>
      <c r="J636" s="12"/>
      <c r="K636" s="17">
        <v>0.03</v>
      </c>
      <c r="L636" s="12">
        <v>20</v>
      </c>
      <c r="M636" s="18">
        <v>0.03</v>
      </c>
      <c r="N636" s="12">
        <v>0.4</v>
      </c>
      <c r="O636" s="18">
        <v>20.6</v>
      </c>
      <c r="P636" s="12">
        <v>10.7</v>
      </c>
      <c r="Q636" s="18">
        <v>11.7</v>
      </c>
      <c r="R636" s="11">
        <v>0.27</v>
      </c>
    </row>
    <row r="637" spans="1:21">
      <c r="A637" s="16"/>
      <c r="B637" s="31" t="s">
        <v>183</v>
      </c>
      <c r="C637" s="31"/>
      <c r="D637" s="15"/>
      <c r="E637" s="10"/>
      <c r="F637" s="47">
        <f>F635+F636</f>
        <v>1.6099999999999999</v>
      </c>
      <c r="G637" s="88">
        <f>G635+G636</f>
        <v>0.19</v>
      </c>
      <c r="H637" s="87">
        <f>H636+H635</f>
        <v>27.94</v>
      </c>
      <c r="I637" s="73">
        <f>I636+I635</f>
        <v>120</v>
      </c>
      <c r="J637" s="75"/>
      <c r="K637" s="87">
        <f t="shared" ref="K637:R637" si="56">K636+K635</f>
        <v>0.04</v>
      </c>
      <c r="L637" s="76">
        <f t="shared" si="56"/>
        <v>21.01</v>
      </c>
      <c r="M637" s="87">
        <f t="shared" si="56"/>
        <v>0.04</v>
      </c>
      <c r="N637" s="76">
        <f t="shared" si="56"/>
        <v>0.5</v>
      </c>
      <c r="O637" s="87">
        <f t="shared" si="56"/>
        <v>31.72</v>
      </c>
      <c r="P637" s="76">
        <f t="shared" si="56"/>
        <v>25.84</v>
      </c>
      <c r="Q637" s="87">
        <f t="shared" si="56"/>
        <v>13.139999999999999</v>
      </c>
      <c r="R637" s="87">
        <f t="shared" si="56"/>
        <v>0.47000000000000003</v>
      </c>
      <c r="U637" s="33">
        <v>2</v>
      </c>
    </row>
    <row r="638" spans="1:21">
      <c r="A638" s="10"/>
      <c r="B638" s="30" t="s">
        <v>39</v>
      </c>
      <c r="C638" s="30"/>
      <c r="D638" s="30"/>
      <c r="E638" s="10"/>
      <c r="F638" s="2"/>
      <c r="G638" s="4"/>
      <c r="H638" s="10"/>
      <c r="I638" s="2"/>
      <c r="J638" s="2"/>
      <c r="K638" s="10"/>
      <c r="L638" s="2"/>
      <c r="M638" s="10"/>
      <c r="N638" s="2"/>
      <c r="O638" s="10"/>
      <c r="P638" s="2"/>
      <c r="Q638" s="10"/>
      <c r="R638" s="10"/>
    </row>
    <row r="639" spans="1:21" hidden="1">
      <c r="A639" s="11">
        <v>71</v>
      </c>
      <c r="B639" s="29" t="s">
        <v>77</v>
      </c>
      <c r="C639" s="2"/>
      <c r="D639" s="2"/>
      <c r="E639" s="11">
        <v>40</v>
      </c>
      <c r="F639" s="29">
        <v>0.66</v>
      </c>
      <c r="G639" s="5">
        <v>0.12</v>
      </c>
      <c r="H639" s="18">
        <v>2.2799999999999998</v>
      </c>
      <c r="I639" s="29">
        <v>13</v>
      </c>
      <c r="J639" s="29"/>
      <c r="K639" s="11">
        <v>0.04</v>
      </c>
      <c r="L639">
        <v>15</v>
      </c>
      <c r="M639" s="11">
        <v>0.02</v>
      </c>
      <c r="N639" s="29">
        <v>0.05</v>
      </c>
      <c r="O639" s="18">
        <v>8.4</v>
      </c>
      <c r="P639" s="29">
        <v>15.6</v>
      </c>
      <c r="Q639" s="18">
        <v>12</v>
      </c>
      <c r="R639" s="18">
        <v>0.54</v>
      </c>
    </row>
    <row r="640" spans="1:21">
      <c r="A640" s="11">
        <v>103</v>
      </c>
      <c r="B640" s="29" t="s">
        <v>90</v>
      </c>
      <c r="E640" s="11">
        <v>250</v>
      </c>
      <c r="F640" s="29">
        <v>5.23</v>
      </c>
      <c r="G640" s="5">
        <v>3.99</v>
      </c>
      <c r="H640" s="18">
        <v>17.72</v>
      </c>
      <c r="I640" s="29">
        <v>128</v>
      </c>
      <c r="K640" s="11">
        <v>0.13</v>
      </c>
      <c r="L640">
        <v>2</v>
      </c>
      <c r="M640" s="11">
        <v>0.03</v>
      </c>
      <c r="N640" s="29">
        <v>1</v>
      </c>
      <c r="O640" s="18">
        <v>45.28</v>
      </c>
      <c r="P640" s="29">
        <v>122.19</v>
      </c>
      <c r="Q640" s="18">
        <v>4.6900000000000004</v>
      </c>
      <c r="R640" s="18">
        <v>0.01</v>
      </c>
    </row>
    <row r="641" spans="1:21">
      <c r="A641" s="11"/>
      <c r="B641" s="29" t="s">
        <v>282</v>
      </c>
      <c r="E641" s="11"/>
      <c r="F641" s="29"/>
      <c r="G641" s="5"/>
      <c r="H641" s="18"/>
      <c r="I641" s="29"/>
      <c r="K641" s="11"/>
      <c r="M641" s="11"/>
      <c r="O641" s="18"/>
      <c r="P641" s="29"/>
      <c r="Q641" s="18"/>
      <c r="R641" s="18"/>
    </row>
    <row r="642" spans="1:21">
      <c r="A642" s="11">
        <v>182</v>
      </c>
      <c r="B642" s="29" t="s">
        <v>175</v>
      </c>
      <c r="E642" s="11" t="s">
        <v>94</v>
      </c>
      <c r="F642" s="29">
        <v>6.53</v>
      </c>
      <c r="G642" s="5">
        <v>5.49</v>
      </c>
      <c r="H642" s="18">
        <v>34.35</v>
      </c>
      <c r="I642" s="78">
        <v>213</v>
      </c>
      <c r="J642" s="17"/>
      <c r="K642" s="17">
        <v>0.13</v>
      </c>
      <c r="L642" s="17">
        <v>0.15</v>
      </c>
      <c r="M642" s="11">
        <v>0.01</v>
      </c>
      <c r="N642" s="18">
        <v>1</v>
      </c>
      <c r="O642" s="18">
        <v>1.1100000000000001</v>
      </c>
      <c r="P642" s="18">
        <v>120</v>
      </c>
      <c r="Q642" s="18">
        <v>0.03</v>
      </c>
      <c r="R642" s="18">
        <v>0.01</v>
      </c>
    </row>
    <row r="643" spans="1:21">
      <c r="A643" s="11">
        <v>287</v>
      </c>
      <c r="B643" s="29" t="s">
        <v>209</v>
      </c>
      <c r="E643" s="11" t="s">
        <v>67</v>
      </c>
      <c r="F643" s="29">
        <v>9.23</v>
      </c>
      <c r="G643" s="5">
        <v>15.14</v>
      </c>
      <c r="H643" s="11">
        <v>23.31</v>
      </c>
      <c r="I643" s="17">
        <v>266</v>
      </c>
      <c r="K643" s="11">
        <v>0.05</v>
      </c>
      <c r="L643" s="18">
        <v>9</v>
      </c>
      <c r="M643" s="11">
        <v>0.01</v>
      </c>
      <c r="N643" s="18">
        <v>0.6</v>
      </c>
      <c r="O643" s="11">
        <v>42.58</v>
      </c>
      <c r="P643" s="18">
        <v>104.78</v>
      </c>
      <c r="Q643" s="11">
        <v>26.02</v>
      </c>
      <c r="R643" s="11">
        <v>1.52</v>
      </c>
    </row>
    <row r="644" spans="1:21">
      <c r="A644" s="11"/>
      <c r="B644" s="29" t="s">
        <v>210</v>
      </c>
      <c r="E644" s="11"/>
      <c r="F644" s="29"/>
      <c r="G644" s="5"/>
      <c r="H644" s="11"/>
      <c r="I644" s="29"/>
      <c r="K644" s="11"/>
      <c r="L644" s="29"/>
      <c r="M644" s="11"/>
      <c r="N644" s="29"/>
      <c r="O644" s="11"/>
      <c r="P644" s="29"/>
      <c r="Q644" s="11"/>
      <c r="R644" s="11"/>
    </row>
    <row r="645" spans="1:21">
      <c r="A645" s="11">
        <v>349</v>
      </c>
      <c r="B645" s="29" t="s">
        <v>42</v>
      </c>
      <c r="E645" s="11">
        <v>200</v>
      </c>
      <c r="F645">
        <v>1.04</v>
      </c>
      <c r="G645" s="5"/>
      <c r="H645" s="11">
        <v>35.26</v>
      </c>
      <c r="I645">
        <v>120</v>
      </c>
      <c r="K645" s="11">
        <v>0.01</v>
      </c>
      <c r="L645">
        <v>0.5</v>
      </c>
      <c r="M645" s="11">
        <v>0.02</v>
      </c>
      <c r="N645">
        <v>0.4</v>
      </c>
      <c r="O645" s="11">
        <v>500.02</v>
      </c>
      <c r="P645">
        <v>20.61</v>
      </c>
      <c r="Q645" s="11">
        <v>30.02</v>
      </c>
      <c r="R645" s="11">
        <v>10.86</v>
      </c>
    </row>
    <row r="646" spans="1:21">
      <c r="A646" s="43"/>
      <c r="B646" s="68" t="s">
        <v>43</v>
      </c>
      <c r="C646" s="67"/>
      <c r="D646" s="8"/>
      <c r="E646" s="18">
        <v>50</v>
      </c>
      <c r="F646" s="11">
        <v>5.13</v>
      </c>
      <c r="G646" s="11">
        <v>0.93</v>
      </c>
      <c r="H646" s="11">
        <v>24.93</v>
      </c>
      <c r="I646" s="5">
        <v>128</v>
      </c>
      <c r="J646" s="8"/>
      <c r="K646" s="11">
        <v>0.02</v>
      </c>
      <c r="L646" s="11">
        <v>0.5</v>
      </c>
      <c r="M646" s="11">
        <v>0.02</v>
      </c>
      <c r="N646" s="11">
        <v>0.7</v>
      </c>
      <c r="O646" s="11">
        <v>22</v>
      </c>
      <c r="P646" s="11">
        <v>29.33</v>
      </c>
      <c r="Q646" s="11">
        <v>7</v>
      </c>
      <c r="R646" s="11">
        <v>0.02</v>
      </c>
    </row>
    <row r="647" spans="1:21">
      <c r="A647" s="8"/>
      <c r="B647" s="29" t="s">
        <v>44</v>
      </c>
      <c r="D647" s="8"/>
      <c r="E647" s="11">
        <v>30</v>
      </c>
      <c r="F647">
        <v>3.4</v>
      </c>
      <c r="G647" s="5">
        <v>0.64</v>
      </c>
      <c r="H647" s="11">
        <v>14.8</v>
      </c>
      <c r="I647">
        <v>79</v>
      </c>
      <c r="K647" s="11">
        <v>0.11</v>
      </c>
      <c r="M647" s="11">
        <v>0.01</v>
      </c>
      <c r="N647">
        <v>0.67</v>
      </c>
      <c r="O647" s="11">
        <v>17.2</v>
      </c>
      <c r="P647">
        <v>105.6</v>
      </c>
      <c r="Q647" s="11">
        <v>10</v>
      </c>
      <c r="R647" s="11"/>
    </row>
    <row r="648" spans="1:21">
      <c r="A648" s="16"/>
      <c r="B648" s="53" t="s">
        <v>70</v>
      </c>
      <c r="C648" s="54"/>
      <c r="D648" s="38"/>
      <c r="E648" s="47"/>
      <c r="F648" s="31">
        <f>F647+F646+F645+F643+F642+F640</f>
        <v>30.560000000000002</v>
      </c>
      <c r="G648" s="47">
        <f>G647+G646+G645+G643+G642+G640</f>
        <v>26.190000000000005</v>
      </c>
      <c r="H648" s="47">
        <f>H647+H646+H645+H643+H642+H640</f>
        <v>150.37</v>
      </c>
      <c r="I648" s="32">
        <f>I647+I646+I645+I643+I642+I640</f>
        <v>934</v>
      </c>
      <c r="J648" s="15"/>
      <c r="K648" s="32">
        <f t="shared" ref="K648:R648" si="57">K647+K646+K645+K643+K642+K640</f>
        <v>0.45</v>
      </c>
      <c r="L648" s="47">
        <f t="shared" si="57"/>
        <v>12.15</v>
      </c>
      <c r="M648" s="32">
        <f t="shared" si="57"/>
        <v>0.1</v>
      </c>
      <c r="N648" s="47">
        <f t="shared" si="57"/>
        <v>4.37</v>
      </c>
      <c r="O648" s="55">
        <f t="shared" si="57"/>
        <v>628.19000000000005</v>
      </c>
      <c r="P648" s="47">
        <f t="shared" si="57"/>
        <v>502.51000000000005</v>
      </c>
      <c r="Q648" s="56">
        <f t="shared" si="57"/>
        <v>77.759999999999991</v>
      </c>
      <c r="R648" s="47">
        <f t="shared" si="57"/>
        <v>12.419999999999998</v>
      </c>
    </row>
    <row r="649" spans="1:21">
      <c r="A649" s="11"/>
      <c r="B649" s="58" t="s">
        <v>71</v>
      </c>
      <c r="C649" s="44"/>
      <c r="D649" s="44"/>
      <c r="E649" s="11"/>
      <c r="G649" s="11"/>
      <c r="H649" s="11"/>
      <c r="I649" s="2"/>
      <c r="J649" s="8"/>
      <c r="L649" s="11"/>
      <c r="N649" s="11"/>
      <c r="P649" s="11"/>
      <c r="R649" s="11"/>
    </row>
    <row r="650" spans="1:21" hidden="1">
      <c r="A650" s="11"/>
      <c r="B650" s="29" t="s">
        <v>129</v>
      </c>
      <c r="C650" s="59"/>
      <c r="D650" s="59"/>
      <c r="E650" s="11">
        <v>25</v>
      </c>
      <c r="F650" s="69">
        <v>1.88</v>
      </c>
      <c r="G650" s="11">
        <v>2.95</v>
      </c>
      <c r="H650" s="11">
        <v>5</v>
      </c>
      <c r="I650" s="29">
        <v>58</v>
      </c>
      <c r="J650" s="8"/>
      <c r="K650" s="17">
        <v>0.02</v>
      </c>
      <c r="L650" s="11"/>
      <c r="M650" s="29">
        <v>0.02</v>
      </c>
      <c r="N650" s="11">
        <v>0.9</v>
      </c>
      <c r="O650" s="17">
        <v>6</v>
      </c>
      <c r="P650" s="11">
        <v>20</v>
      </c>
      <c r="Q650" s="18">
        <v>4</v>
      </c>
      <c r="R650" s="11">
        <v>0.53</v>
      </c>
    </row>
    <row r="651" spans="1:21">
      <c r="A651" s="11">
        <v>406</v>
      </c>
      <c r="B651" s="29" t="s">
        <v>170</v>
      </c>
      <c r="E651" s="11" t="s">
        <v>172</v>
      </c>
      <c r="F651" s="69">
        <v>13.71</v>
      </c>
      <c r="G651" s="11">
        <v>4.9000000000000004</v>
      </c>
      <c r="H651" s="11">
        <v>86.84</v>
      </c>
      <c r="I651" s="2">
        <v>446</v>
      </c>
      <c r="J651" s="8"/>
      <c r="K651">
        <v>0.18</v>
      </c>
      <c r="L651" s="11">
        <v>2.04</v>
      </c>
      <c r="M651">
        <v>0.01</v>
      </c>
      <c r="N651" s="11">
        <v>0.6</v>
      </c>
      <c r="O651">
        <v>27.16</v>
      </c>
      <c r="P651" s="11">
        <v>121.9</v>
      </c>
      <c r="Q651">
        <v>24.11</v>
      </c>
      <c r="R651" s="11">
        <v>1.71</v>
      </c>
    </row>
    <row r="652" spans="1:21">
      <c r="A652" s="11"/>
      <c r="B652" s="81" t="s">
        <v>171</v>
      </c>
      <c r="C652" s="33"/>
      <c r="D652" s="1"/>
      <c r="E652" s="11"/>
      <c r="F652" s="69"/>
      <c r="G652" s="11"/>
      <c r="H652" s="11"/>
      <c r="I652" s="2"/>
      <c r="J652" s="8"/>
      <c r="L652" s="11"/>
      <c r="N652" s="11"/>
      <c r="P652" s="11"/>
      <c r="R652" s="11"/>
    </row>
    <row r="653" spans="1:21">
      <c r="A653" s="5">
        <v>699</v>
      </c>
      <c r="B653" s="81" t="s">
        <v>133</v>
      </c>
      <c r="C653" s="33"/>
      <c r="D653" s="1"/>
      <c r="E653" s="2">
        <v>200</v>
      </c>
      <c r="F653" s="69">
        <v>0.13</v>
      </c>
      <c r="G653" s="18">
        <v>0.02</v>
      </c>
      <c r="H653" s="18">
        <v>22.23</v>
      </c>
      <c r="I653" s="29">
        <v>90</v>
      </c>
      <c r="J653" s="8"/>
      <c r="K653" s="51">
        <v>0.01</v>
      </c>
      <c r="L653" s="51">
        <v>1</v>
      </c>
      <c r="M653" s="9"/>
      <c r="N653" s="12"/>
      <c r="O653">
        <v>5.47</v>
      </c>
      <c r="P653" s="18">
        <v>2.4500000000000002</v>
      </c>
      <c r="Q653" s="29">
        <v>1.58</v>
      </c>
      <c r="R653" s="8">
        <v>0.08</v>
      </c>
    </row>
    <row r="654" spans="1:21">
      <c r="A654" s="37"/>
      <c r="B654" s="53" t="s">
        <v>74</v>
      </c>
      <c r="C654" s="38"/>
      <c r="D654" s="39"/>
      <c r="E654" s="31"/>
      <c r="F654" s="92">
        <f>F653+F651</f>
        <v>13.840000000000002</v>
      </c>
      <c r="G654" s="31">
        <f>G653+G651</f>
        <v>4.92</v>
      </c>
      <c r="H654" s="31">
        <f>H653+H651</f>
        <v>109.07000000000001</v>
      </c>
      <c r="I654" s="31">
        <f>I653+I651</f>
        <v>536</v>
      </c>
      <c r="J654" s="9"/>
      <c r="K654" s="31">
        <f t="shared" ref="K654:R654" si="58">K653+K651</f>
        <v>0.19</v>
      </c>
      <c r="L654" s="31">
        <f t="shared" si="58"/>
        <v>3.04</v>
      </c>
      <c r="M654" s="31">
        <f t="shared" si="58"/>
        <v>0.01</v>
      </c>
      <c r="N654" s="31">
        <f t="shared" si="58"/>
        <v>0.6</v>
      </c>
      <c r="O654" s="31">
        <f t="shared" si="58"/>
        <v>32.630000000000003</v>
      </c>
      <c r="P654" s="31">
        <f t="shared" si="58"/>
        <v>124.35000000000001</v>
      </c>
      <c r="Q654" s="31">
        <f t="shared" si="58"/>
        <v>25.689999999999998</v>
      </c>
      <c r="R654" s="46">
        <f t="shared" si="58"/>
        <v>1.79</v>
      </c>
      <c r="U654" s="33">
        <v>2</v>
      </c>
    </row>
    <row r="655" spans="1:21" ht="13.5" customHeight="1">
      <c r="A655" s="10"/>
      <c r="B655" s="30"/>
      <c r="C655" s="60" t="s">
        <v>75</v>
      </c>
      <c r="D655" s="21"/>
      <c r="E655" s="10"/>
      <c r="F655" s="10"/>
      <c r="G655" s="10"/>
      <c r="H655" s="10"/>
      <c r="I655" s="4"/>
      <c r="J655" s="7"/>
      <c r="K655" s="7"/>
      <c r="L655" s="7"/>
      <c r="M655" s="7"/>
      <c r="N655" s="7"/>
      <c r="O655" s="7"/>
      <c r="P655" s="7"/>
      <c r="Q655" s="7"/>
      <c r="R655" s="7"/>
    </row>
    <row r="656" spans="1:21" hidden="1">
      <c r="A656" s="11">
        <v>14</v>
      </c>
      <c r="B656" t="s">
        <v>76</v>
      </c>
      <c r="D656" s="8"/>
      <c r="E656" s="11">
        <v>10</v>
      </c>
      <c r="F656" s="11">
        <v>7.0000000000000007E-2</v>
      </c>
      <c r="G656" s="11">
        <v>6.86</v>
      </c>
      <c r="H656" s="11">
        <v>0.09</v>
      </c>
      <c r="I656" s="5">
        <v>62</v>
      </c>
      <c r="J656" s="8"/>
      <c r="K656" s="8"/>
      <c r="L656" s="8"/>
      <c r="M656" s="8">
        <v>7.0000000000000007E-2</v>
      </c>
      <c r="N656" s="8">
        <v>0.1</v>
      </c>
      <c r="O656" s="8">
        <v>1.58</v>
      </c>
      <c r="P656" s="8">
        <v>2.2599999999999998</v>
      </c>
      <c r="Q656" s="8">
        <v>0.03</v>
      </c>
      <c r="R656" s="8">
        <v>0.01</v>
      </c>
    </row>
    <row r="657" spans="1:18">
      <c r="A657" s="11">
        <v>337</v>
      </c>
      <c r="B657" t="s">
        <v>173</v>
      </c>
      <c r="D657" s="8"/>
      <c r="E657" s="11" t="s">
        <v>174</v>
      </c>
      <c r="F657" s="11">
        <v>4.67</v>
      </c>
      <c r="G657" s="11">
        <v>3.45</v>
      </c>
      <c r="H657" s="11">
        <v>0.28000000000000003</v>
      </c>
      <c r="I657" s="5">
        <v>51</v>
      </c>
      <c r="J657" s="8"/>
      <c r="K657" s="8">
        <v>0.02</v>
      </c>
      <c r="L657" s="8"/>
      <c r="M657" s="8">
        <v>0.01</v>
      </c>
      <c r="N657" s="8">
        <v>0.3</v>
      </c>
      <c r="O657" s="8">
        <v>15</v>
      </c>
      <c r="P657" s="8">
        <v>30</v>
      </c>
      <c r="Q657" s="8">
        <v>0.01</v>
      </c>
      <c r="R657" s="8">
        <v>0.02</v>
      </c>
    </row>
    <row r="658" spans="1:18">
      <c r="A658" s="11">
        <v>14</v>
      </c>
      <c r="B658" s="117"/>
      <c r="C658" s="118"/>
      <c r="D658" s="119"/>
      <c r="E658" s="11"/>
      <c r="F658" s="11"/>
      <c r="G658" s="11"/>
      <c r="H658" s="11"/>
      <c r="I658" s="5"/>
      <c r="J658" s="8"/>
      <c r="K658" s="8"/>
      <c r="L658" s="8"/>
      <c r="M658" s="8"/>
      <c r="N658" s="8"/>
      <c r="O658" s="8"/>
      <c r="P658" s="8"/>
      <c r="Q658" s="8"/>
      <c r="R658" s="8"/>
    </row>
    <row r="659" spans="1:18">
      <c r="A659" s="11">
        <v>234</v>
      </c>
      <c r="B659" t="s">
        <v>248</v>
      </c>
      <c r="D659" s="8"/>
      <c r="E659" s="11">
        <v>80</v>
      </c>
      <c r="F659" s="11">
        <v>9.6</v>
      </c>
      <c r="G659" s="11">
        <v>8.25</v>
      </c>
      <c r="H659" s="11">
        <v>5.74</v>
      </c>
      <c r="I659" s="5">
        <v>136</v>
      </c>
      <c r="J659" s="8"/>
      <c r="K659" s="8">
        <v>0.08</v>
      </c>
      <c r="L659" s="8">
        <v>0.48</v>
      </c>
      <c r="M659" s="8">
        <v>0.01</v>
      </c>
      <c r="N659" s="8">
        <v>0.16</v>
      </c>
      <c r="O659" s="8">
        <v>46</v>
      </c>
      <c r="P659" s="8">
        <v>159.61000000000001</v>
      </c>
      <c r="Q659" s="8">
        <v>3</v>
      </c>
      <c r="R659" s="8">
        <v>1.01</v>
      </c>
    </row>
    <row r="660" spans="1:18" hidden="1">
      <c r="A660" s="11"/>
      <c r="B660" t="s">
        <v>176</v>
      </c>
      <c r="D660" s="8"/>
      <c r="E660" s="11"/>
      <c r="F660" s="11"/>
      <c r="G660" s="11"/>
      <c r="H660" s="11"/>
      <c r="I660" s="5"/>
      <c r="J660" s="8"/>
      <c r="K660" s="8"/>
      <c r="L660" s="8"/>
      <c r="M660" s="8"/>
      <c r="N660" s="8"/>
      <c r="O660" s="8"/>
      <c r="P660" s="8"/>
      <c r="Q660" s="8"/>
      <c r="R660" s="8"/>
    </row>
    <row r="661" spans="1:18">
      <c r="A661" s="11">
        <v>143</v>
      </c>
      <c r="B661" t="s">
        <v>135</v>
      </c>
      <c r="D661" s="8"/>
      <c r="E661" s="11" t="s">
        <v>211</v>
      </c>
      <c r="F661" s="11">
        <v>3.45</v>
      </c>
      <c r="G661" s="11">
        <v>8.0399999999999991</v>
      </c>
      <c r="H661" s="11">
        <v>22.04</v>
      </c>
      <c r="I661" s="5">
        <v>174</v>
      </c>
      <c r="J661" s="8"/>
      <c r="K661" s="8">
        <v>0.09</v>
      </c>
      <c r="L661" s="8">
        <v>3.72</v>
      </c>
      <c r="M661" s="8">
        <v>0.03</v>
      </c>
      <c r="N661" s="8">
        <v>1.8</v>
      </c>
      <c r="O661" s="8">
        <v>42.67</v>
      </c>
      <c r="P661" s="8">
        <v>79.599999999999994</v>
      </c>
      <c r="Q661" s="8">
        <v>36.58</v>
      </c>
      <c r="R661" s="8">
        <v>1.26</v>
      </c>
    </row>
    <row r="662" spans="1:18" hidden="1">
      <c r="A662" s="11"/>
      <c r="B662" s="5" t="s">
        <v>177</v>
      </c>
      <c r="C662" s="2"/>
      <c r="D662" s="8"/>
      <c r="E662" s="11"/>
      <c r="F662" s="11"/>
      <c r="G662" s="11"/>
      <c r="H662" s="11"/>
      <c r="I662" s="5"/>
      <c r="J662" s="8"/>
      <c r="K662" s="8"/>
      <c r="L662" s="8"/>
      <c r="M662" s="8"/>
      <c r="N662" s="8"/>
      <c r="O662" s="8"/>
      <c r="P662" s="8"/>
      <c r="Q662" s="8"/>
      <c r="R662" s="8"/>
    </row>
    <row r="663" spans="1:18">
      <c r="A663" s="11">
        <v>386</v>
      </c>
      <c r="B663" s="5" t="s">
        <v>95</v>
      </c>
      <c r="C663" s="2"/>
      <c r="D663" s="8"/>
      <c r="E663" s="11" t="s">
        <v>57</v>
      </c>
      <c r="F663" s="11">
        <v>2.8</v>
      </c>
      <c r="G663" s="11">
        <v>2.5</v>
      </c>
      <c r="H663" s="11">
        <v>9.1</v>
      </c>
      <c r="I663" s="5">
        <v>71</v>
      </c>
      <c r="J663" s="8"/>
      <c r="K663" s="8">
        <v>0.3</v>
      </c>
      <c r="L663" s="8">
        <v>0.02</v>
      </c>
      <c r="M663" s="8">
        <v>0.02</v>
      </c>
      <c r="N663" s="8">
        <v>0.3</v>
      </c>
      <c r="O663" s="8">
        <v>148</v>
      </c>
      <c r="P663" s="8">
        <v>150</v>
      </c>
      <c r="Q663" s="8">
        <v>1</v>
      </c>
      <c r="R663" s="8">
        <v>0.01</v>
      </c>
    </row>
    <row r="664" spans="1:18">
      <c r="A664" s="11"/>
      <c r="B664" s="78" t="s">
        <v>178</v>
      </c>
      <c r="C664" s="2"/>
      <c r="D664" s="8"/>
      <c r="E664" s="11"/>
      <c r="F664" s="8"/>
      <c r="G664" s="11"/>
      <c r="H664" s="8"/>
      <c r="I664" s="5"/>
      <c r="J664" s="8"/>
      <c r="K664" s="8"/>
      <c r="L664" s="8"/>
      <c r="M664" s="8"/>
      <c r="N664" s="8"/>
      <c r="O664" s="8"/>
      <c r="P664" s="8"/>
      <c r="Q664" s="8"/>
      <c r="R664" s="8"/>
    </row>
    <row r="665" spans="1:18">
      <c r="A665" s="11"/>
      <c r="B665" s="2" t="s">
        <v>44</v>
      </c>
      <c r="C665" s="2"/>
      <c r="D665" s="8"/>
      <c r="E665" s="11">
        <v>60</v>
      </c>
      <c r="F665" s="8">
        <v>6.8</v>
      </c>
      <c r="G665" s="11">
        <v>1.28</v>
      </c>
      <c r="H665" s="8">
        <v>29.6</v>
      </c>
      <c r="I665" s="5">
        <v>158</v>
      </c>
      <c r="J665" s="8"/>
      <c r="K665" s="11">
        <v>0.02</v>
      </c>
      <c r="L665" s="8">
        <v>0.4</v>
      </c>
      <c r="M665" s="8">
        <v>0.02</v>
      </c>
      <c r="N665" s="8">
        <v>0.48</v>
      </c>
      <c r="O665" s="8">
        <v>34.4</v>
      </c>
      <c r="P665" s="8">
        <v>71.2</v>
      </c>
      <c r="Q665" s="8">
        <v>20</v>
      </c>
      <c r="R665" s="8"/>
    </row>
    <row r="666" spans="1:18">
      <c r="A666" s="8"/>
      <c r="B666" s="57" t="s">
        <v>81</v>
      </c>
      <c r="C666" s="57"/>
      <c r="D666" s="8"/>
      <c r="E666" s="11">
        <v>30</v>
      </c>
      <c r="F666" s="11">
        <v>3.08</v>
      </c>
      <c r="G666" s="11">
        <v>0.56000000000000005</v>
      </c>
      <c r="H666" s="5">
        <v>14.96</v>
      </c>
      <c r="I666" s="29">
        <v>77</v>
      </c>
      <c r="J666" s="8"/>
      <c r="K666" s="11">
        <v>0.02</v>
      </c>
      <c r="L666" s="11">
        <v>0.2</v>
      </c>
      <c r="M666" s="11">
        <v>0.01</v>
      </c>
      <c r="N666" s="11">
        <v>0.42</v>
      </c>
      <c r="O666" s="11">
        <v>13.2</v>
      </c>
      <c r="P666" s="11">
        <v>27.6</v>
      </c>
      <c r="Q666" s="11">
        <v>4</v>
      </c>
      <c r="R666" s="11"/>
    </row>
    <row r="667" spans="1:18" ht="13.5" customHeight="1">
      <c r="A667" s="10"/>
      <c r="B667" s="70" t="s">
        <v>82</v>
      </c>
      <c r="C667" s="31"/>
      <c r="D667" s="46"/>
      <c r="E667" s="46"/>
      <c r="F667" s="47">
        <f>F666+F665+F663+F661+F659+F657</f>
        <v>30.4</v>
      </c>
      <c r="G667" s="47">
        <f>G666+G665+G663+G661+G659+G657</f>
        <v>24.08</v>
      </c>
      <c r="H667" s="47">
        <f>H666+H665+H663+H661+H659+H657</f>
        <v>81.72</v>
      </c>
      <c r="I667" s="70">
        <f>I666+I665+I663+I661+I659+I657</f>
        <v>667</v>
      </c>
      <c r="J667" s="46"/>
      <c r="K667" s="47">
        <f>K666+K665+K663+K661+K659+K657</f>
        <v>0.52999999999999992</v>
      </c>
      <c r="L667" s="47">
        <f>L666+L665+L663+L661+L659+L657</f>
        <v>4.82</v>
      </c>
      <c r="M667" s="47">
        <f>M666+M665+M663+M661+M659+M657</f>
        <v>9.9999999999999992E-2</v>
      </c>
      <c r="N667" s="47">
        <f>N666+N665+N663+N661+N659+N657</f>
        <v>3.46</v>
      </c>
      <c r="O667" s="47">
        <f>O666+O665+O663+O661+O659+O657</f>
        <v>299.27</v>
      </c>
      <c r="P667" s="47">
        <f>P665+P663+P661+P659+P657</f>
        <v>490.40999999999997</v>
      </c>
      <c r="Q667" s="47">
        <f>Q666+Q665+Q663+Q661+Q659+Q657</f>
        <v>64.59</v>
      </c>
      <c r="R667" s="46">
        <f>R666+R665+R663+R661+R659+R657</f>
        <v>2.3000000000000003</v>
      </c>
    </row>
    <row r="668" spans="1:18" hidden="1">
      <c r="A668" s="11"/>
      <c r="B668" s="65" t="s">
        <v>83</v>
      </c>
      <c r="C668" s="64"/>
      <c r="D668" s="21"/>
      <c r="E668" s="7"/>
      <c r="F668" s="62"/>
      <c r="G668" s="10"/>
      <c r="H668" s="10"/>
      <c r="I668" s="4"/>
      <c r="J668" s="7"/>
      <c r="K668" s="10"/>
      <c r="L668" s="10"/>
      <c r="M668" s="10"/>
      <c r="N668" s="10"/>
      <c r="O668" s="10"/>
      <c r="P668" s="10"/>
      <c r="Q668" s="10"/>
      <c r="R668" s="10"/>
    </row>
    <row r="669" spans="1:18" hidden="1">
      <c r="A669" s="12">
        <v>386</v>
      </c>
      <c r="B669" s="85" t="s">
        <v>95</v>
      </c>
      <c r="C669" s="36"/>
      <c r="D669" s="9"/>
      <c r="E669" s="8" t="s">
        <v>57</v>
      </c>
      <c r="F669" s="11">
        <v>2.8</v>
      </c>
      <c r="G669" s="11">
        <v>2.5</v>
      </c>
      <c r="H669" s="11">
        <v>9.1</v>
      </c>
      <c r="I669" s="5">
        <v>71</v>
      </c>
      <c r="J669" s="8"/>
      <c r="K669" s="11">
        <v>0.3</v>
      </c>
      <c r="L669" s="11">
        <v>0.02</v>
      </c>
      <c r="M669" s="11">
        <v>0.02</v>
      </c>
      <c r="N669" s="11">
        <v>0.3</v>
      </c>
      <c r="O669" s="11">
        <v>148</v>
      </c>
      <c r="P669" s="11">
        <v>150</v>
      </c>
      <c r="Q669" s="11">
        <v>1</v>
      </c>
      <c r="R669" s="8">
        <v>0.01</v>
      </c>
    </row>
    <row r="670" spans="1:18" hidden="1">
      <c r="A670" s="16"/>
      <c r="B670" t="s">
        <v>178</v>
      </c>
      <c r="C670" s="45"/>
      <c r="D670" s="8"/>
      <c r="E670" s="9"/>
      <c r="F670" s="71"/>
      <c r="G670" s="72"/>
      <c r="H670" s="72"/>
      <c r="I670" s="73"/>
      <c r="J670" s="74"/>
      <c r="K670" s="72"/>
      <c r="L670" s="72"/>
      <c r="M670" s="72"/>
      <c r="N670" s="72"/>
      <c r="O670" s="72"/>
      <c r="P670" s="72"/>
      <c r="Q670" s="72"/>
      <c r="R670" s="75"/>
    </row>
    <row r="671" spans="1:18" hidden="1">
      <c r="B671" s="61" t="s">
        <v>84</v>
      </c>
      <c r="C671" s="3"/>
      <c r="D671" s="7"/>
      <c r="F671" s="52">
        <v>2.8</v>
      </c>
      <c r="G671" s="47">
        <v>2.5</v>
      </c>
      <c r="H671" s="47">
        <v>9.1</v>
      </c>
      <c r="I671" s="1">
        <v>71</v>
      </c>
      <c r="J671" s="15"/>
      <c r="K671" s="47">
        <v>0.3</v>
      </c>
      <c r="L671" s="47">
        <v>0.02</v>
      </c>
      <c r="M671" s="47">
        <v>0.02</v>
      </c>
      <c r="N671" s="47">
        <v>0.3</v>
      </c>
      <c r="O671" s="47">
        <v>148</v>
      </c>
      <c r="P671" s="47">
        <v>150</v>
      </c>
      <c r="Q671" s="47">
        <v>1</v>
      </c>
      <c r="R671" s="47">
        <v>0.01</v>
      </c>
    </row>
    <row r="672" spans="1:18">
      <c r="A672" s="13"/>
      <c r="B672" s="31" t="s">
        <v>179</v>
      </c>
      <c r="C672" s="14"/>
      <c r="D672" s="15"/>
      <c r="E672" s="15"/>
      <c r="F672" s="93">
        <f>F667+F654+F648+F637+F633</f>
        <v>92.420000000000016</v>
      </c>
      <c r="G672" s="47">
        <f>G667+G654+G648+G637+G633</f>
        <v>73.430000000000007</v>
      </c>
      <c r="H672" s="47">
        <f>H667+H654+H648+H637+H633</f>
        <v>425.57000000000005</v>
      </c>
      <c r="I672" s="31">
        <f>I667+I654+I648+I637+I633</f>
        <v>2714</v>
      </c>
      <c r="J672" s="46"/>
      <c r="K672" s="47">
        <f>K667+K654+K648+K637+K633</f>
        <v>1.31</v>
      </c>
      <c r="L672" s="47">
        <f>L667+L654+L648+L637+L633</f>
        <v>42.220000000000006</v>
      </c>
      <c r="M672" s="47">
        <f>M667+M654+M648+M633+M637</f>
        <v>0.42</v>
      </c>
      <c r="N672" s="47">
        <f>N667+N654+N648+N637+N633</f>
        <v>9.5299999999999994</v>
      </c>
      <c r="O672" s="47">
        <f>O667+O654+O648+O637+O633</f>
        <v>1282.6300000000001</v>
      </c>
      <c r="P672" s="47">
        <f>P667+P654+P648+P637+P633</f>
        <v>1407.9899999999998</v>
      </c>
      <c r="Q672" s="47">
        <f>Q667+Q654+Q648+Q637+Q633</f>
        <v>226.49999999999997</v>
      </c>
      <c r="R672" s="46">
        <f>R667+R654+R648+R637+R633</f>
        <v>17.429999999999996</v>
      </c>
    </row>
    <row r="673" spans="1:19">
      <c r="A673" s="3"/>
      <c r="B673" s="1" t="s">
        <v>180</v>
      </c>
      <c r="D673" s="8"/>
      <c r="E673" s="7"/>
      <c r="F673" s="113">
        <f>F57+F103+F150+F196+F243+F292+F341+F390+F435+F482+F528+F573+F620+F672</f>
        <v>18093.739999999998</v>
      </c>
      <c r="G673" s="87">
        <f>G672+G620+G573+G528+G482+G435+G390+G341+G292+G243+G196+G150+G103+G57</f>
        <v>1699.97</v>
      </c>
      <c r="H673" s="52">
        <f>H672+H620+H573+H528+H482+H435+H390+H341+H292+H243+H196+H150+H103+H57</f>
        <v>7053.619999999999</v>
      </c>
      <c r="I673" s="48">
        <f>I672+I620+I573+I528+I482+I435+I390+I341+I292+I243+I196+I150+I103+I57</f>
        <v>48146</v>
      </c>
      <c r="J673" s="7"/>
      <c r="K673" s="86">
        <f t="shared" ref="K673:R673" si="59">K672+K620+K573+K528+K482+K435+K390+K341+K292+K243+K196+K150+K103+K57</f>
        <v>21.57</v>
      </c>
      <c r="L673" s="47">
        <f t="shared" si="59"/>
        <v>1013.37</v>
      </c>
      <c r="M673" s="47">
        <f t="shared" si="59"/>
        <v>12.73</v>
      </c>
      <c r="N673" s="47">
        <f t="shared" si="59"/>
        <v>188.87</v>
      </c>
      <c r="O673" s="47">
        <f t="shared" si="59"/>
        <v>21187.769999999997</v>
      </c>
      <c r="P673" s="47">
        <f t="shared" si="59"/>
        <v>25499.23</v>
      </c>
      <c r="Q673" s="47">
        <f t="shared" si="59"/>
        <v>4674.7330000000002</v>
      </c>
      <c r="R673" s="47">
        <f t="shared" si="59"/>
        <v>266.64</v>
      </c>
      <c r="S673" s="5"/>
    </row>
    <row r="674" spans="1:19">
      <c r="A674" s="14"/>
      <c r="B674" s="31" t="s">
        <v>181</v>
      </c>
      <c r="C674" s="14"/>
      <c r="D674" s="15"/>
      <c r="E674" s="15"/>
      <c r="F674" s="92">
        <f>F673/14</f>
        <v>1292.4099999999999</v>
      </c>
      <c r="G674" s="93">
        <f>G673/14</f>
        <v>121.42642857142857</v>
      </c>
      <c r="H674" s="92">
        <f>H673/14</f>
        <v>503.82999999999993</v>
      </c>
      <c r="I674" s="114">
        <f>I673/14</f>
        <v>3439</v>
      </c>
      <c r="J674" s="115"/>
      <c r="K674" s="112">
        <f t="shared" ref="K674:R674" si="60">K673/14</f>
        <v>1.5407142857142857</v>
      </c>
      <c r="L674" s="93">
        <f t="shared" si="60"/>
        <v>72.383571428571429</v>
      </c>
      <c r="M674" s="93">
        <f t="shared" si="60"/>
        <v>0.90928571428571436</v>
      </c>
      <c r="N674" s="93">
        <f t="shared" si="60"/>
        <v>13.490714285714287</v>
      </c>
      <c r="O674" s="93">
        <f t="shared" si="60"/>
        <v>1513.4121428571427</v>
      </c>
      <c r="P674" s="93">
        <f t="shared" si="60"/>
        <v>1821.3735714285715</v>
      </c>
      <c r="Q674" s="93">
        <f t="shared" si="60"/>
        <v>333.90950000000004</v>
      </c>
      <c r="R674" s="93">
        <f t="shared" si="60"/>
        <v>19.045714285714286</v>
      </c>
    </row>
    <row r="675" spans="1:19">
      <c r="J675" s="3"/>
    </row>
    <row r="676" spans="1:19">
      <c r="B676" s="1" t="s">
        <v>212</v>
      </c>
      <c r="C676" s="1"/>
      <c r="D676" s="1"/>
      <c r="E676" s="1"/>
      <c r="F676" s="1"/>
      <c r="G676" s="1"/>
      <c r="H676" s="1"/>
      <c r="I676" s="1"/>
      <c r="J676" s="67"/>
      <c r="K676" s="1"/>
      <c r="L676" s="1"/>
      <c r="M676" s="1"/>
      <c r="N676" s="1"/>
      <c r="O676" s="1"/>
      <c r="P676" s="1"/>
      <c r="Q676" s="1"/>
      <c r="R676" s="1"/>
      <c r="S676" s="1"/>
    </row>
    <row r="677" spans="1:19">
      <c r="B677" s="1" t="s">
        <v>213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>
      <c r="B680" s="1" t="s">
        <v>214</v>
      </c>
      <c r="C680" s="1"/>
      <c r="D680" s="67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>
      <c r="B681" s="1" t="s">
        <v>215</v>
      </c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>
      <c r="B683" s="1" t="s">
        <v>216</v>
      </c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>
      <c r="B684" s="1" t="s">
        <v>217</v>
      </c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>
      <c r="B687" s="1" t="s">
        <v>275</v>
      </c>
      <c r="C687" s="1"/>
      <c r="D687" s="1"/>
      <c r="E687" s="1"/>
      <c r="F687" s="1" t="s">
        <v>283</v>
      </c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</sheetData>
  <mergeCells count="7">
    <mergeCell ref="B331:D331"/>
    <mergeCell ref="B658:D658"/>
    <mergeCell ref="L2:Q3"/>
    <mergeCell ref="L4:R6"/>
    <mergeCell ref="B26:D26"/>
    <mergeCell ref="B34:D34"/>
    <mergeCell ref="B95:D95"/>
  </mergeCells>
  <pageMargins left="0.11811023622047245" right="0.11811023622047245" top="0" bottom="8.9605734767025085E-3" header="0.31496062992125984" footer="0.31496062992125984"/>
  <pageSetup scale="80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</dc:creator>
  <cp:lastModifiedBy>stol</cp:lastModifiedBy>
  <cp:lastPrinted>2021-02-26T07:32:41Z</cp:lastPrinted>
  <dcterms:created xsi:type="dcterms:W3CDTF">2017-01-14T20:07:22Z</dcterms:created>
  <dcterms:modified xsi:type="dcterms:W3CDTF">2021-02-26T07:34:34Z</dcterms:modified>
</cp:coreProperties>
</file>